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525" tabRatio="794" activeTab="0"/>
  </bookViews>
  <sheets>
    <sheet name="2018年随州市（州）一般公共预算收入预算表" sheetId="1" r:id="rId1"/>
    <sheet name="2018年本级一般公共预算收入预算表" sheetId="2" r:id="rId2"/>
    <sheet name="2018年随州市（州）一般公共预算支出预算表" sheetId="3" r:id="rId3"/>
    <sheet name="2018年本级一般公共预算支出预算表预算表" sheetId="4" r:id="rId4"/>
    <sheet name="2018年本级基本支出预算表" sheetId="5" r:id="rId5"/>
    <sheet name="2018年随州市（州）政府性基金收入预算表" sheetId="6" r:id="rId6"/>
    <sheet name="2018年本级政府性基金收入预算表" sheetId="7" r:id="rId7"/>
    <sheet name="2018年随州市（州）政府性基金支出预算表" sheetId="8" r:id="rId8"/>
    <sheet name="2018年本级政府性基金支出预算表" sheetId="9" r:id="rId9"/>
    <sheet name="2018年随州市（州）国有资本经营收入预算表" sheetId="10" r:id="rId10"/>
    <sheet name="2018年本级国有资本经营收入预算表" sheetId="11" r:id="rId11"/>
    <sheet name="2018年随州市（州）国有资本经营支出预算表" sheetId="12" r:id="rId12"/>
    <sheet name="2018年本级国有资本经营支出预算表" sheetId="13" r:id="rId13"/>
    <sheet name="2018年随州市（州）社会保险基金收入预算表" sheetId="14" r:id="rId14"/>
    <sheet name="2018年本级社会保险基金收入预算表" sheetId="15" r:id="rId15"/>
    <sheet name="2018年随州市（州）社会保险基金支出预算表" sheetId="16" r:id="rId16"/>
    <sheet name="2018年本级社会保险基金支出预算表" sheetId="17" r:id="rId17"/>
    <sheet name="2018年随州市（州）财政收入预算表" sheetId="18" r:id="rId18"/>
    <sheet name="2018年随州市（州）财政支出预算表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3" hidden="1">'2018年本级一般公共预算支出预算表预算表'!$A$3:$F$812</definedName>
    <definedName name="_xlnm._FilterDatabase" localSheetId="8" hidden="1">'2018年本级政府性基金支出预算表'!$A$4:$F$156</definedName>
    <definedName name="_Order1" hidden="1">255</definedName>
    <definedName name="_Order2" hidden="1">255</definedName>
    <definedName name="2005年8月取数查询_查询_交叉表">'[1]人员职务'!#REF!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gxxe2003">'[4]P1012001'!$A$6:$E$117</definedName>
    <definedName name="OLE_LINK1" localSheetId="11">'2018年随州市（州）国有资本经营支出预算表'!#REF!</definedName>
    <definedName name="_xlnm.Print_Area" localSheetId="4">'2018年本级基本支出预算表'!$B$1:$D$33</definedName>
    <definedName name="_xlnm.Print_Area" localSheetId="1">'2018年本级一般公共预算收入预算表'!$B$1:$E$39</definedName>
    <definedName name="_xlnm.Print_Area" localSheetId="3">'2018年本级一般公共预算支出预算表预算表'!$B$1:$F$811</definedName>
    <definedName name="_xlnm.Print_Area" localSheetId="6">'2018年本级政府性基金收入预算表'!$B$1:$E$48</definedName>
    <definedName name="_xlnm.Print_Area" localSheetId="8">'2018年本级政府性基金支出预算表'!$C$1:$F$156</definedName>
    <definedName name="_xlnm.Print_Area" localSheetId="17">'2018年随州市（州）财政收入预算表'!$A$1:$D$13</definedName>
    <definedName name="_xlnm.Print_Area" localSheetId="18">'2018年随州市（州）财政支出预算表'!$A$1:$D$13</definedName>
    <definedName name="_xlnm.Print_Area" localSheetId="0">'2018年随州市（州）一般公共预算收入预算表'!$B$1:$E$24</definedName>
    <definedName name="_xlnm.Print_Area" localSheetId="2">'2018年随州市（州）一般公共预算支出预算表'!$B$1:$E$27</definedName>
    <definedName name="_xlnm.Print_Area" localSheetId="5">'2018年随州市（州）政府性基金收入预算表'!$B$1:$E$26</definedName>
    <definedName name="_xlnm.Print_Area" localSheetId="7">'2018年随州市（州）政府性基金支出预算表'!$B$1:$E$16</definedName>
    <definedName name="_xlnm.Print_Titles" localSheetId="10">'2018年本级国有资本经营收入预算表'!$1:$3</definedName>
    <definedName name="_xlnm.Print_Titles" localSheetId="4">'2018年本级基本支出预算表'!$1:$3</definedName>
    <definedName name="_xlnm.Print_Titles" localSheetId="14">'2018年本级社会保险基金收入预算表'!$1:$3</definedName>
    <definedName name="_xlnm.Print_Titles" localSheetId="1">'2018年本级一般公共预算收入预算表'!$1:$3</definedName>
    <definedName name="_xlnm.Print_Titles" localSheetId="3">'2018年本级一般公共预算支出预算表预算表'!$1:$3</definedName>
    <definedName name="_xlnm.Print_Titles" localSheetId="6">'2018年本级政府性基金收入预算表'!$1:$3</definedName>
    <definedName name="_xlnm.Print_Titles" localSheetId="8">'2018年本级政府性基金支出预算表'!$1:$4</definedName>
    <definedName name="_xlnm.Print_Titles" localSheetId="13">'2018年随州市（州）社会保险基金收入预算表'!$1:$3</definedName>
    <definedName name="_xlnm.Print_Titles" localSheetId="15">'2018年随州市（州）社会保险基金支出预算表'!$1:$3</definedName>
    <definedName name="_xlnm.Print_Titles" localSheetId="2">'2018年随州市（州）一般公共预算支出预算表'!$1:$3</definedName>
    <definedName name="_xlnm.Print_Titles" localSheetId="5">'2018年随州市（州）政府性基金收入预算表'!$1:$3</definedName>
    <definedName name="_xlnm.Print_Titles" localSheetId="7">'2018年随州市（州）政府性基金支出预算表'!$1:$3</definedName>
    <definedName name="s1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</definedNames>
  <calcPr fullCalcOnLoad="1"/>
</workbook>
</file>

<file path=xl/comments4.xml><?xml version="1.0" encoding="utf-8"?>
<comments xmlns="http://schemas.openxmlformats.org/spreadsheetml/2006/main">
  <authors>
    <author>胡进城/预算处（编审中心）/湖北省财政厅</author>
  </authors>
  <commentList>
    <comment ref="D797" authorId="0">
      <text>
        <r>
          <rPr>
            <b/>
            <sz val="9"/>
            <rFont val="宋体"/>
            <family val="0"/>
          </rPr>
          <t>徐处确定为零</t>
        </r>
      </text>
    </comment>
  </commentList>
</comments>
</file>

<file path=xl/comments9.xml><?xml version="1.0" encoding="utf-8"?>
<comments xmlns="http://schemas.openxmlformats.org/spreadsheetml/2006/main">
  <authors>
    <author>胡进城/预算处（编审中心）/湖北省财政厅</author>
  </authors>
  <commentList>
    <comment ref="E146" authorId="0">
      <text>
        <r>
          <rPr>
            <b/>
            <sz val="9"/>
            <rFont val="宋体"/>
            <family val="0"/>
          </rPr>
          <t>省级250000+上年中央下达499646</t>
        </r>
      </text>
    </comment>
    <comment ref="E15" authorId="0">
      <text>
        <r>
          <rPr>
            <b/>
            <sz val="9"/>
            <rFont val="宋体"/>
            <family val="0"/>
          </rPr>
          <t>中央专款结转65万元（1.5日查900万元）</t>
        </r>
      </text>
    </comment>
  </commentList>
</comments>
</file>

<file path=xl/sharedStrings.xml><?xml version="1.0" encoding="utf-8"?>
<sst xmlns="http://schemas.openxmlformats.org/spreadsheetml/2006/main" count="3164" uniqueCount="1796">
  <si>
    <t>2018年随州市（州）一般公共预算收入预算表</t>
  </si>
  <si>
    <t>表二十二</t>
  </si>
  <si>
    <t>单位：万元</t>
  </si>
  <si>
    <t>科目编码</t>
  </si>
  <si>
    <t>项        目</t>
  </si>
  <si>
    <t>2017年
完成数</t>
  </si>
  <si>
    <r>
      <t>2</t>
    </r>
    <r>
      <rPr>
        <b/>
        <sz val="11"/>
        <rFont val="宋体"/>
        <family val="0"/>
      </rPr>
      <t>018</t>
    </r>
    <r>
      <rPr>
        <b/>
        <sz val="11"/>
        <rFont val="宋体"/>
        <family val="0"/>
      </rPr>
      <t>年
预算数</t>
    </r>
  </si>
  <si>
    <t>增长+-%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</si>
  <si>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</si>
  <si>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</si>
  <si>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</si>
  <si>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</si>
  <si>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</si>
  <si>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</si>
  <si>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</si>
  <si>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</si>
  <si>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</si>
  <si>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</si>
  <si>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</si>
  <si>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</si>
  <si>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</si>
  <si>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</si>
  <si>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</si>
  <si>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</si>
  <si>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</si>
  <si>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</si>
  <si>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</si>
  <si>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</si>
  <si>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</si>
  <si>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</si>
  <si>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</si>
  <si>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</si>
  <si>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收    入    合    计</t>
  </si>
  <si>
    <t>2018年本级一般公共预算收入预算表</t>
  </si>
  <si>
    <t>表二十三</t>
  </si>
  <si>
    <r>
      <t>2</t>
    </r>
    <r>
      <rPr>
        <b/>
        <sz val="11"/>
        <rFont val="宋体"/>
        <family val="0"/>
      </rPr>
      <t>017</t>
    </r>
    <r>
      <rPr>
        <b/>
        <sz val="11"/>
        <rFont val="宋体"/>
        <family val="0"/>
      </rPr>
      <t>年
完成数</t>
    </r>
  </si>
  <si>
    <t>一、本级一般公共预算收入</t>
  </si>
  <si>
    <t>（一）税收收入</t>
  </si>
  <si>
    <t>（二）非税收入</t>
  </si>
  <si>
    <t>二、转移性收入</t>
  </si>
  <si>
    <t xml:space="preserve">  （一）返还性收入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</si>
  <si>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</si>
  <si>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</si>
  <si>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</si>
  <si>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</si>
  <si>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</si>
  <si>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</si>
  <si>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 xml:space="preserve">  （二）一般性转移支付收入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</si>
  <si>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</si>
  <si>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</si>
  <si>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</si>
  <si>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</si>
  <si>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</si>
  <si>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</si>
  <si>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</si>
  <si>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</si>
  <si>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</si>
  <si>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</si>
  <si>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</si>
  <si>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</si>
  <si>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</si>
  <si>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</si>
  <si>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</si>
  <si>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</si>
  <si>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</si>
  <si>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</si>
  <si>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</si>
  <si>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</si>
  <si>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（三）专项转移支付收入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</si>
  <si>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</si>
  <si>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</si>
  <si>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</si>
  <si>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</si>
  <si>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</si>
  <si>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</si>
  <si>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</si>
  <si>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</si>
  <si>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</si>
  <si>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</si>
  <si>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</si>
  <si>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</si>
  <si>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</si>
  <si>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</si>
  <si>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</si>
  <si>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</si>
  <si>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</si>
  <si>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</si>
  <si>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</si>
  <si>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（四）上解收入</t>
  </si>
  <si>
    <t xml:space="preserve">     …</t>
  </si>
  <si>
    <t xml:space="preserve">  （五）上年结转收入</t>
  </si>
  <si>
    <t xml:space="preserve">  （六）调入资金</t>
  </si>
  <si>
    <t xml:space="preserve">  从政府性基金调入</t>
  </si>
  <si>
    <t xml:space="preserve">  从国有资本经营调入</t>
  </si>
  <si>
    <t xml:space="preserve">  从其他资金调入一般公共预算</t>
  </si>
  <si>
    <t>三、债务收入②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</si>
  <si>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</si>
  <si>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</si>
  <si>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</si>
  <si>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</si>
  <si>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/>
  </si>
  <si>
    <t>表二十四</t>
  </si>
  <si>
    <t>科目
编码</t>
  </si>
  <si>
    <t>项  目</t>
  </si>
  <si>
    <t>一、一般公共服务支出</t>
  </si>
  <si>
    <t>二、外交支出</t>
  </si>
  <si>
    <t>二、公共安全支出</t>
  </si>
  <si>
    <t>三、国防支出</t>
  </si>
  <si>
    <t>三、教育支出</t>
  </si>
  <si>
    <t>四、公共安全支出</t>
  </si>
  <si>
    <t>四、科学技术支出</t>
  </si>
  <si>
    <t>五、教育支出</t>
  </si>
  <si>
    <t>五、文化体育与传媒支出</t>
  </si>
  <si>
    <t>六、科学技术支出</t>
  </si>
  <si>
    <t>六、社会保障和就业支出</t>
  </si>
  <si>
    <t>七、文化体育与传媒支出</t>
  </si>
  <si>
    <t>七、医疗卫生与计划生育支出</t>
  </si>
  <si>
    <t>八、社会保障和就业支出</t>
  </si>
  <si>
    <t>八、节能环保支出</t>
  </si>
  <si>
    <t>九、医疗卫生与计划生育支出</t>
  </si>
  <si>
    <t>九、城乡社区支出</t>
  </si>
  <si>
    <t>十、节能环保支出</t>
  </si>
  <si>
    <t>十、农林水支出</t>
  </si>
  <si>
    <t>十一、城乡社区支出</t>
  </si>
  <si>
    <t>十一、交通运输支出</t>
  </si>
  <si>
    <t>十二、农林水支出</t>
  </si>
  <si>
    <t>十二、资源勘探信息等支出</t>
  </si>
  <si>
    <t>十三、交通运输支出</t>
  </si>
  <si>
    <t>十三、商业服务业等支出</t>
  </si>
  <si>
    <t>十四、资源勘探信息等支出</t>
  </si>
  <si>
    <t>十四、金融支出</t>
  </si>
  <si>
    <t>十五、商业服务业等支出</t>
  </si>
  <si>
    <t>十五、援助其他地区支出</t>
  </si>
  <si>
    <t>十六、金融支出</t>
  </si>
  <si>
    <t>十六、国土海洋气象等支出</t>
  </si>
  <si>
    <t>十七、援助其他地区支出</t>
  </si>
  <si>
    <t>十七、住房保障支出</t>
  </si>
  <si>
    <t>十八、国土海洋气象等支出</t>
  </si>
  <si>
    <t>十八、粮油物资储备支出</t>
  </si>
  <si>
    <t>十九、住房保障支出</t>
  </si>
  <si>
    <t>十九、预备费</t>
  </si>
  <si>
    <t>二十、粮油物资储备支出</t>
  </si>
  <si>
    <t>二十一、其他支出</t>
  </si>
  <si>
    <t>二十、债务付息支出</t>
  </si>
  <si>
    <t>二十二、债务付息支出</t>
  </si>
  <si>
    <t xml:space="preserve">  其中:地方政府一般债券付息支出</t>
  </si>
  <si>
    <t>二十三、债务发行费用支出</t>
  </si>
  <si>
    <t>支出合计</t>
  </si>
  <si>
    <r>
      <rPr>
        <sz val="10"/>
        <rFont val="宋体"/>
        <family val="0"/>
      </rPr>
      <t xml:space="preserve">支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出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合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</t>
    </r>
  </si>
  <si>
    <t>2018年本级一般公共预算支出预算表预算表</t>
  </si>
  <si>
    <t>表二十五</t>
  </si>
  <si>
    <t>2018年
预算数</t>
  </si>
  <si>
    <t>备注</t>
  </si>
  <si>
    <t>一、本级一般公共预算支出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</si>
  <si>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</si>
  <si>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</si>
  <si>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</si>
  <si>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</si>
  <si>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>空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</si>
  <si>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</si>
  <si>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</si>
  <si>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</si>
  <si>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</si>
  <si>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</si>
  <si>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</si>
  <si>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</si>
  <si>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</si>
  <si>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</si>
  <si>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</si>
  <si>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</si>
  <si>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</si>
  <si>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</si>
  <si>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</si>
  <si>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</si>
  <si>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</si>
  <si>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</si>
  <si>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</si>
  <si>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</si>
  <si>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</si>
  <si>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</si>
  <si>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</si>
  <si>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</si>
  <si>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</si>
  <si>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</si>
  <si>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</si>
  <si>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>密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</si>
  <si>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</si>
  <si>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</si>
  <si>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</si>
  <si>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</si>
  <si>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</si>
  <si>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</si>
  <si>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</si>
  <si>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</si>
  <si>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</si>
  <si>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</si>
  <si>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</si>
  <si>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</si>
  <si>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</si>
  <si>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</si>
  <si>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</si>
  <si>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</si>
  <si>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</si>
  <si>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</si>
  <si>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>隐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</si>
  <si>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</si>
  <si>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</si>
  <si>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</si>
  <si>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</si>
  <si>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</si>
  <si>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</si>
  <si>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</si>
  <si>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</si>
  <si>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</si>
  <si>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</si>
  <si>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</si>
  <si>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</si>
  <si>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</si>
  <si>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</si>
  <si>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</si>
  <si>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</si>
  <si>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</si>
  <si>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</si>
  <si>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</si>
  <si>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</si>
  <si>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</si>
  <si>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</si>
  <si>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</si>
  <si>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</si>
  <si>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</si>
  <si>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</si>
  <si>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</si>
  <si>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</si>
  <si>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</si>
  <si>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</si>
  <si>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</si>
  <si>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</si>
  <si>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</si>
  <si>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</si>
  <si>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</si>
  <si>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</si>
  <si>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</si>
  <si>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</si>
  <si>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</si>
  <si>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</si>
  <si>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</si>
  <si>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</si>
  <si>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</si>
  <si>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</si>
  <si>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</si>
  <si>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</si>
  <si>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</si>
  <si>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</si>
  <si>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</si>
  <si>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</si>
  <si>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</si>
  <si>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</si>
  <si>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</si>
  <si>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</si>
  <si>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</si>
  <si>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</si>
  <si>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</si>
  <si>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</si>
  <si>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</si>
  <si>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</si>
  <si>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</si>
  <si>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</si>
  <si>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</si>
  <si>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</si>
  <si>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</si>
  <si>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</si>
  <si>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</si>
  <si>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</si>
  <si>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</si>
  <si>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</si>
  <si>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</si>
  <si>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</si>
  <si>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</si>
  <si>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</si>
  <si>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</si>
  <si>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</si>
  <si>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</si>
  <si>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</si>
  <si>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</si>
  <si>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</si>
  <si>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</si>
  <si>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</si>
  <si>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</si>
  <si>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</si>
  <si>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</si>
  <si>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</si>
  <si>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</si>
  <si>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</si>
  <si>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</si>
  <si>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</si>
  <si>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</si>
  <si>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</si>
  <si>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</si>
  <si>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</si>
  <si>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</si>
  <si>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</si>
  <si>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</si>
  <si>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</si>
  <si>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</si>
  <si>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</si>
  <si>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</si>
  <si>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</si>
  <si>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</si>
  <si>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</si>
  <si>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</si>
  <si>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</si>
  <si>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</si>
  <si>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</si>
  <si>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</si>
  <si>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</si>
  <si>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</si>
  <si>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</si>
  <si>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</si>
  <si>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</si>
  <si>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</si>
  <si>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</si>
  <si>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</si>
  <si>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</si>
  <si>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</si>
  <si>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</si>
  <si>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</si>
  <si>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</si>
  <si>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</si>
  <si>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</si>
  <si>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</si>
  <si>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</si>
  <si>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</si>
  <si>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</si>
  <si>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</si>
  <si>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</si>
  <si>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</si>
  <si>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</si>
  <si>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</si>
  <si>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</si>
  <si>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</si>
  <si>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</si>
  <si>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</si>
  <si>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</si>
  <si>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</si>
  <si>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</si>
  <si>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</si>
  <si>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</si>
  <si>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</si>
  <si>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</si>
  <si>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</si>
  <si>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</si>
  <si>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</si>
  <si>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</si>
  <si>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</si>
  <si>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</si>
  <si>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</si>
  <si>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</si>
  <si>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</si>
  <si>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</si>
  <si>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</si>
  <si>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</si>
  <si>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</si>
  <si>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</si>
  <si>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</si>
  <si>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</si>
  <si>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</si>
  <si>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</si>
  <si>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</si>
  <si>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</si>
  <si>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</si>
  <si>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</si>
  <si>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</si>
  <si>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</si>
  <si>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</si>
  <si>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</si>
  <si>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</si>
  <si>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</si>
  <si>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</si>
  <si>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>删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</si>
  <si>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</si>
  <si>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</si>
  <si>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</si>
  <si>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</si>
  <si>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</si>
  <si>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</si>
  <si>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</si>
  <si>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</si>
  <si>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</si>
  <si>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</si>
  <si>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</si>
  <si>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</si>
  <si>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</si>
  <si>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</si>
  <si>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</si>
  <si>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</si>
  <si>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</si>
  <si>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</si>
  <si>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</si>
  <si>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</si>
  <si>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</si>
  <si>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</si>
  <si>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</si>
  <si>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</si>
  <si>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</si>
  <si>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</si>
  <si>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</si>
  <si>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</si>
  <si>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</si>
  <si>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</si>
  <si>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</si>
  <si>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</si>
  <si>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</si>
  <si>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</si>
  <si>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</si>
  <si>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</si>
  <si>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</si>
  <si>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</si>
  <si>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</si>
  <si>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</si>
  <si>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</si>
  <si>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</si>
  <si>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</si>
  <si>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</si>
  <si>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</si>
  <si>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</si>
  <si>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</si>
  <si>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</si>
  <si>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</si>
  <si>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</si>
  <si>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</si>
  <si>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</si>
  <si>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</si>
  <si>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</si>
  <si>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</si>
  <si>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</si>
  <si>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</si>
  <si>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</si>
  <si>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</si>
  <si>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</si>
  <si>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</si>
  <si>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</si>
  <si>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</si>
  <si>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</si>
  <si>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</si>
  <si>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</si>
  <si>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</si>
  <si>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</si>
  <si>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</si>
  <si>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</si>
  <si>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</si>
  <si>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</si>
  <si>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</si>
  <si>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</si>
  <si>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</si>
  <si>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</si>
  <si>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</si>
  <si>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</si>
  <si>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</si>
  <si>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</si>
  <si>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</si>
  <si>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</si>
  <si>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</si>
  <si>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</si>
  <si>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</si>
  <si>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</si>
  <si>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</si>
  <si>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</si>
  <si>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</si>
  <si>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</si>
  <si>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</si>
  <si>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</si>
  <si>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</si>
  <si>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</si>
  <si>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</si>
  <si>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</si>
  <si>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</si>
  <si>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</si>
  <si>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</si>
  <si>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</si>
  <si>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</si>
  <si>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</si>
  <si>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</si>
  <si>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</si>
  <si>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</si>
  <si>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</si>
  <si>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</si>
  <si>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</si>
  <si>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</si>
  <si>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</si>
  <si>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</si>
  <si>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</si>
  <si>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</si>
  <si>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</si>
  <si>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</si>
  <si>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</si>
  <si>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</si>
  <si>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</si>
  <si>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</si>
  <si>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</si>
  <si>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</si>
  <si>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</si>
  <si>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</si>
  <si>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</si>
  <si>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</si>
  <si>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</si>
  <si>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</si>
  <si>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</si>
  <si>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</si>
  <si>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</si>
  <si>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</si>
  <si>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</si>
  <si>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</si>
  <si>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</si>
  <si>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</si>
  <si>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</si>
  <si>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</si>
  <si>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</si>
  <si>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</si>
  <si>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</si>
  <si>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</si>
  <si>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</si>
  <si>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</si>
  <si>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</si>
  <si>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</si>
  <si>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</si>
  <si>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</si>
  <si>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</si>
  <si>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</si>
  <si>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</si>
  <si>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</si>
  <si>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</si>
  <si>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</si>
  <si>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</si>
  <si>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</si>
  <si>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</si>
  <si>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</si>
  <si>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</si>
  <si>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</si>
  <si>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</si>
  <si>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</si>
  <si>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</si>
  <si>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</si>
  <si>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</si>
  <si>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</si>
  <si>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</si>
  <si>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</si>
  <si>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</si>
  <si>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</si>
  <si>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</si>
  <si>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</si>
  <si>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</si>
  <si>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</si>
  <si>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</si>
  <si>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</si>
  <si>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</si>
  <si>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</si>
  <si>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</si>
  <si>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</si>
  <si>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</si>
  <si>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</si>
  <si>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</si>
  <si>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</si>
  <si>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</si>
  <si>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</si>
  <si>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</si>
  <si>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</si>
  <si>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</si>
  <si>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</si>
  <si>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</si>
  <si>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</si>
  <si>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</si>
  <si>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</si>
  <si>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</si>
  <si>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</si>
  <si>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</si>
  <si>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</si>
  <si>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</si>
  <si>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</si>
  <si>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</si>
  <si>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</si>
  <si>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</si>
  <si>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</si>
  <si>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</si>
  <si>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</si>
  <si>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</si>
  <si>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</si>
  <si>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</si>
  <si>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</si>
  <si>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</si>
  <si>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</si>
  <si>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</si>
  <si>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</si>
  <si>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</si>
  <si>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</si>
  <si>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</si>
  <si>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</si>
  <si>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</si>
  <si>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</si>
  <si>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</si>
  <si>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</si>
  <si>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</si>
  <si>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</si>
  <si>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</si>
  <si>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</si>
  <si>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</si>
  <si>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</si>
  <si>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</si>
  <si>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</si>
  <si>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</si>
  <si>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</si>
  <si>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</si>
  <si>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</si>
  <si>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</si>
  <si>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</si>
  <si>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</si>
  <si>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</si>
  <si>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</si>
  <si>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</si>
  <si>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</si>
  <si>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</si>
  <si>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</si>
  <si>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</si>
  <si>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</si>
  <si>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</si>
  <si>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</si>
  <si>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</si>
  <si>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</si>
  <si>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</si>
  <si>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</si>
  <si>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</si>
  <si>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</si>
  <si>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</si>
  <si>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</si>
  <si>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</si>
  <si>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</si>
  <si>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</si>
  <si>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</si>
  <si>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</si>
  <si>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</si>
  <si>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</si>
  <si>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</si>
  <si>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</si>
  <si>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</si>
  <si>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</si>
  <si>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</si>
  <si>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</si>
  <si>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</si>
  <si>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</si>
  <si>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</si>
  <si>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</si>
  <si>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</si>
  <si>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</si>
  <si>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</si>
  <si>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</si>
  <si>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</si>
  <si>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</si>
  <si>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</si>
  <si>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</si>
  <si>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</si>
  <si>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</si>
  <si>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</si>
  <si>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</si>
  <si>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</si>
  <si>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</si>
  <si>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</si>
  <si>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</si>
  <si>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</si>
  <si>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</si>
  <si>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</si>
  <si>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</si>
  <si>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</si>
  <si>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</si>
  <si>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</si>
  <si>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</si>
  <si>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</si>
  <si>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</si>
  <si>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</si>
  <si>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</si>
  <si>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</si>
  <si>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</si>
  <si>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</si>
  <si>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</si>
  <si>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</si>
  <si>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</si>
  <si>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</si>
  <si>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</si>
  <si>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</si>
  <si>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</si>
  <si>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</si>
  <si>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</si>
  <si>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</si>
  <si>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</si>
  <si>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</si>
  <si>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</si>
  <si>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</si>
  <si>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</si>
  <si>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</si>
  <si>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</si>
  <si>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</si>
  <si>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</si>
  <si>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</si>
  <si>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</si>
  <si>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</si>
  <si>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</si>
  <si>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</si>
  <si>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</si>
  <si>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</si>
  <si>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</si>
  <si>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</si>
  <si>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</si>
  <si>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</si>
  <si>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</si>
  <si>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</si>
  <si>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</si>
  <si>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</si>
  <si>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</si>
  <si>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</si>
  <si>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</si>
  <si>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</si>
  <si>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</si>
  <si>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</si>
  <si>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</si>
  <si>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</si>
  <si>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</si>
  <si>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</si>
  <si>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</si>
  <si>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</si>
  <si>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</si>
  <si>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</si>
  <si>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</si>
  <si>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</si>
  <si>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</si>
  <si>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</si>
  <si>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</si>
  <si>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</si>
  <si>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</si>
  <si>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</si>
  <si>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</si>
  <si>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</si>
  <si>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</si>
  <si>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</si>
  <si>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</si>
  <si>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</si>
  <si>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</si>
  <si>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</si>
  <si>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</si>
  <si>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</si>
  <si>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</si>
  <si>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</si>
  <si>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</si>
  <si>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</si>
  <si>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</si>
  <si>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</si>
  <si>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</si>
  <si>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</si>
  <si>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</si>
  <si>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</si>
  <si>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</si>
  <si>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</si>
  <si>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</si>
  <si>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</si>
  <si>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</si>
  <si>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</si>
  <si>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</si>
  <si>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</si>
  <si>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</si>
  <si>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</si>
  <si>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</si>
  <si>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</si>
  <si>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</si>
  <si>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</si>
  <si>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</si>
  <si>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</si>
  <si>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</si>
  <si>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</si>
  <si>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</si>
  <si>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</si>
  <si>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</si>
  <si>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</si>
  <si>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</si>
  <si>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</si>
  <si>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</si>
  <si>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</si>
  <si>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</si>
  <si>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</si>
  <si>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</si>
  <si>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</si>
  <si>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</si>
  <si>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</si>
  <si>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</si>
  <si>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</si>
  <si>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</si>
  <si>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</si>
  <si>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</si>
  <si>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</si>
  <si>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</si>
  <si>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</si>
  <si>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</si>
  <si>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</si>
  <si>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</si>
  <si>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</si>
  <si>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</si>
  <si>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</si>
  <si>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</si>
  <si>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</si>
  <si>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</si>
  <si>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</si>
  <si>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</si>
  <si>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</si>
  <si>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</si>
  <si>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</si>
  <si>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</si>
  <si>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</si>
  <si>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</si>
  <si>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</si>
  <si>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</si>
  <si>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</si>
  <si>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</si>
  <si>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</si>
  <si>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</si>
  <si>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</si>
  <si>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</si>
  <si>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</si>
  <si>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</si>
  <si>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</si>
  <si>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</si>
  <si>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</si>
  <si>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</si>
  <si>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</si>
  <si>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</si>
  <si>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</si>
  <si>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</si>
  <si>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</si>
  <si>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</si>
  <si>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</si>
  <si>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</si>
  <si>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</si>
  <si>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</si>
  <si>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</si>
  <si>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</si>
  <si>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</si>
  <si>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</si>
  <si>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</si>
  <si>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</si>
  <si>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</si>
  <si>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</si>
  <si>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</si>
  <si>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</si>
  <si>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</si>
  <si>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</si>
  <si>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</si>
  <si>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</si>
  <si>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</si>
  <si>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</si>
  <si>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</si>
  <si>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</si>
  <si>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</si>
  <si>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</si>
  <si>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</si>
  <si>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</si>
  <si>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</si>
  <si>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</si>
  <si>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</si>
  <si>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</si>
  <si>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</si>
  <si>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</si>
  <si>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</si>
  <si>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</si>
  <si>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</si>
  <si>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</si>
  <si>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</si>
  <si>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</si>
  <si>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</si>
  <si>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</si>
  <si>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</si>
  <si>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</si>
  <si>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</si>
  <si>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</si>
  <si>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</si>
  <si>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</si>
  <si>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</si>
  <si>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</si>
  <si>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</si>
  <si>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</si>
  <si>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</si>
  <si>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</si>
  <si>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</si>
  <si>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</si>
  <si>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</si>
  <si>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</si>
  <si>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</si>
  <si>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</si>
  <si>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</si>
  <si>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</si>
  <si>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</si>
  <si>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</si>
  <si>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</si>
  <si>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</si>
  <si>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</si>
  <si>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</si>
  <si>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</si>
  <si>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</si>
  <si>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</si>
  <si>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</si>
  <si>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</si>
  <si>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</si>
  <si>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</si>
  <si>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</si>
  <si>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</si>
  <si>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</si>
  <si>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</si>
  <si>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</si>
  <si>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</si>
  <si>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</si>
  <si>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</si>
  <si>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</si>
  <si>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</si>
  <si>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</si>
  <si>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</si>
  <si>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</si>
  <si>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</si>
  <si>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</si>
  <si>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</si>
  <si>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</si>
  <si>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</si>
  <si>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</si>
  <si>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</si>
  <si>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</si>
  <si>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</si>
  <si>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</si>
  <si>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</si>
  <si>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</si>
  <si>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</si>
  <si>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</si>
  <si>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</si>
  <si>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</si>
  <si>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</si>
  <si>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</si>
  <si>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</si>
  <si>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</si>
  <si>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</si>
  <si>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</si>
  <si>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</si>
  <si>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</si>
  <si>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</si>
  <si>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</si>
  <si>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</si>
  <si>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</si>
  <si>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</si>
  <si>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</si>
  <si>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</si>
  <si>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</si>
  <si>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</si>
  <si>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</si>
  <si>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</si>
  <si>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</si>
  <si>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</si>
  <si>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</si>
  <si>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</si>
  <si>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</si>
  <si>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</si>
  <si>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</si>
  <si>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</si>
  <si>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</si>
  <si>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</si>
  <si>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</si>
  <si>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</si>
  <si>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</si>
  <si>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</si>
  <si>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</si>
  <si>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</si>
  <si>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</si>
  <si>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</si>
  <si>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</si>
  <si>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</si>
  <si>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</si>
  <si>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</si>
  <si>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</si>
  <si>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</si>
  <si>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</si>
  <si>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</si>
  <si>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</si>
  <si>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</si>
  <si>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</si>
  <si>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</si>
  <si>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</si>
  <si>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</si>
  <si>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</si>
  <si>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</si>
  <si>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</si>
  <si>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</si>
  <si>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</si>
  <si>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</si>
  <si>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</si>
  <si>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</si>
  <si>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</si>
  <si>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</si>
  <si>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</si>
  <si>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</si>
  <si>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</si>
  <si>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</si>
  <si>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</si>
  <si>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</si>
  <si>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</si>
  <si>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</si>
  <si>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</si>
  <si>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</si>
  <si>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</si>
  <si>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</si>
  <si>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</si>
  <si>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</si>
  <si>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</si>
  <si>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</si>
  <si>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</si>
  <si>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</si>
  <si>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</si>
  <si>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</si>
  <si>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</si>
  <si>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</si>
  <si>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</si>
  <si>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</si>
  <si>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</si>
  <si>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</si>
  <si>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</si>
  <si>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</si>
  <si>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</si>
  <si>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</si>
  <si>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</si>
  <si>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</si>
  <si>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</si>
  <si>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</si>
  <si>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</si>
  <si>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</si>
  <si>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</si>
  <si>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</si>
  <si>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</si>
  <si>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</si>
  <si>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</si>
  <si>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</si>
  <si>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</si>
  <si>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</si>
  <si>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</si>
  <si>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</si>
  <si>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</si>
  <si>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</si>
  <si>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</si>
  <si>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</si>
  <si>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</si>
  <si>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</si>
  <si>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</si>
  <si>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</si>
  <si>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</si>
  <si>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</si>
  <si>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</si>
  <si>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</si>
  <si>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</si>
  <si>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</si>
  <si>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</si>
  <si>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</si>
  <si>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</si>
  <si>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</si>
  <si>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</si>
  <si>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</si>
  <si>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</si>
  <si>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</si>
  <si>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</si>
  <si>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</si>
  <si>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</si>
  <si>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</si>
  <si>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</si>
  <si>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</si>
  <si>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</si>
  <si>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</si>
  <si>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</si>
  <si>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</si>
  <si>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</si>
  <si>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</si>
  <si>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</si>
  <si>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</si>
  <si>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</si>
  <si>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</si>
  <si>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</si>
  <si>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</si>
  <si>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</si>
  <si>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</si>
  <si>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</si>
  <si>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</si>
  <si>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</si>
  <si>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</si>
  <si>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</si>
  <si>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</si>
  <si>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</si>
  <si>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</si>
  <si>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</si>
  <si>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</si>
  <si>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</si>
  <si>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</si>
  <si>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</si>
  <si>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</si>
  <si>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</si>
  <si>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</si>
  <si>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</si>
  <si>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</si>
  <si>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</si>
  <si>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</si>
  <si>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</si>
  <si>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</si>
  <si>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</si>
  <si>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</si>
  <si>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</si>
  <si>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</si>
  <si>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</si>
  <si>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</si>
  <si>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</si>
  <si>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</si>
  <si>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</si>
  <si>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</si>
  <si>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</si>
  <si>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</si>
  <si>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</si>
  <si>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</si>
  <si>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</si>
  <si>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</si>
  <si>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</si>
  <si>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</si>
  <si>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</si>
  <si>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</si>
  <si>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</si>
  <si>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</si>
  <si>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</si>
  <si>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</si>
  <si>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</si>
  <si>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</si>
  <si>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</si>
  <si>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</si>
  <si>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</si>
  <si>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</si>
  <si>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</si>
  <si>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</si>
  <si>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</si>
  <si>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</si>
  <si>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</si>
  <si>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</si>
  <si>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</si>
  <si>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</si>
  <si>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</si>
  <si>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</si>
  <si>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</si>
  <si>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</si>
  <si>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</si>
  <si>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</si>
  <si>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</si>
  <si>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</si>
  <si>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</si>
  <si>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</si>
  <si>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</si>
  <si>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</si>
  <si>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</si>
  <si>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</si>
  <si>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</si>
  <si>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</si>
  <si>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</si>
  <si>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</si>
  <si>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</si>
  <si>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</si>
  <si>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</si>
  <si>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</si>
  <si>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</si>
  <si>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</si>
  <si>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</si>
  <si>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</si>
  <si>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</si>
  <si>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</si>
  <si>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</si>
  <si>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</si>
  <si>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</si>
  <si>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</si>
  <si>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</si>
  <si>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</si>
  <si>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</si>
  <si>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</si>
  <si>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</si>
  <si>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</si>
  <si>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</si>
  <si>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</si>
  <si>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</si>
  <si>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</si>
  <si>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</si>
  <si>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</si>
  <si>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</si>
  <si>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</si>
  <si>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</si>
  <si>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</si>
  <si>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</si>
  <si>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</si>
  <si>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</si>
  <si>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</si>
  <si>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</si>
  <si>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</si>
  <si>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</si>
  <si>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</si>
  <si>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</si>
  <si>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</si>
  <si>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</si>
  <si>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</si>
  <si>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</si>
  <si>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</si>
  <si>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</si>
  <si>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</si>
  <si>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</si>
  <si>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</si>
  <si>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</si>
  <si>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</si>
  <si>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</si>
  <si>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</si>
  <si>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</si>
  <si>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</si>
  <si>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</si>
  <si>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</si>
  <si>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</si>
  <si>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</si>
  <si>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</si>
  <si>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</si>
  <si>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</si>
  <si>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</si>
  <si>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</si>
  <si>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</si>
  <si>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</si>
  <si>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</si>
  <si>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</si>
  <si>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</si>
  <si>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</si>
  <si>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</si>
  <si>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</si>
  <si>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</si>
  <si>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</si>
  <si>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</si>
  <si>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</si>
  <si>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</si>
  <si>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      …</t>
  </si>
  <si>
    <t xml:space="preserve">二、转移性支出 </t>
  </si>
  <si>
    <t xml:space="preserve">  （一）返还性支出</t>
  </si>
  <si>
    <t xml:space="preserve">  （二）一般性转移支付</t>
  </si>
  <si>
    <t xml:space="preserve">  （三）专项转移支付</t>
  </si>
  <si>
    <t xml:space="preserve">       金融</t>
  </si>
  <si>
    <t xml:space="preserve">  （四）上解上级支出</t>
  </si>
  <si>
    <t xml:space="preserve">       体制上解支出</t>
  </si>
  <si>
    <t xml:space="preserve">       专项上解支出</t>
  </si>
  <si>
    <t xml:space="preserve">  （五）债券转贷支出</t>
  </si>
  <si>
    <t xml:space="preserve">  （六）调出资金</t>
  </si>
  <si>
    <t>三、债务还本支出</t>
  </si>
  <si>
    <t xml:space="preserve">    地方政府一般债券还本支出</t>
  </si>
  <si>
    <t xml:space="preserve">    地方政府向外国政府借款还本支出</t>
  </si>
  <si>
    <t xml:space="preserve">    地方政府其他一般债务还本支出</t>
  </si>
  <si>
    <t>支  出  合  计</t>
  </si>
  <si>
    <t>表二十六</t>
  </si>
  <si>
    <t>2017年</t>
  </si>
  <si>
    <t>完成数</t>
  </si>
  <si>
    <t>2018年预算数</t>
  </si>
  <si>
    <t>501</t>
  </si>
  <si>
    <t>一、工资福利支出</t>
  </si>
  <si>
    <t>机关工资福利支出</t>
  </si>
  <si>
    <t xml:space="preserve">  50101</t>
  </si>
  <si>
    <t xml:space="preserve">  工资奖金津补贴</t>
  </si>
  <si>
    <t xml:space="preserve">   基本工资</t>
  </si>
  <si>
    <t xml:space="preserve">  50102</t>
  </si>
  <si>
    <t xml:space="preserve">   津贴补贴</t>
  </si>
  <si>
    <t xml:space="preserve">  社会保障缴费</t>
  </si>
  <si>
    <t xml:space="preserve">  50103</t>
  </si>
  <si>
    <t xml:space="preserve">   奖金</t>
  </si>
  <si>
    <t xml:space="preserve">  住房公积金</t>
  </si>
  <si>
    <t xml:space="preserve">  50199</t>
  </si>
  <si>
    <t xml:space="preserve">   社会保障缴费</t>
  </si>
  <si>
    <t xml:space="preserve">  其他工资福利支出</t>
  </si>
  <si>
    <t>502</t>
  </si>
  <si>
    <t xml:space="preserve">   伙食补助费</t>
  </si>
  <si>
    <t>机关商品和服务支出</t>
  </si>
  <si>
    <t xml:space="preserve">  50201</t>
  </si>
  <si>
    <t xml:space="preserve">  办公经费</t>
  </si>
  <si>
    <t xml:space="preserve">   绩效工资</t>
  </si>
  <si>
    <t xml:space="preserve">  50202</t>
  </si>
  <si>
    <t xml:space="preserve">   机关事业单位基本养老保险缴费</t>
  </si>
  <si>
    <t xml:space="preserve">  会议费</t>
  </si>
  <si>
    <t xml:space="preserve">  50203</t>
  </si>
  <si>
    <t xml:space="preserve">   职业年金缴费</t>
  </si>
  <si>
    <t xml:space="preserve">  培训费</t>
  </si>
  <si>
    <t xml:space="preserve">  50204</t>
  </si>
  <si>
    <t xml:space="preserve">   其他工资福利支出</t>
  </si>
  <si>
    <t xml:space="preserve">  专用材料购置费</t>
  </si>
  <si>
    <t xml:space="preserve">  50205</t>
  </si>
  <si>
    <t>二、商品和服务支出</t>
  </si>
  <si>
    <t xml:space="preserve">  委托业务费</t>
  </si>
  <si>
    <t>503</t>
  </si>
  <si>
    <t xml:space="preserve">   电费</t>
  </si>
  <si>
    <t>机关资本性支出（一）</t>
  </si>
  <si>
    <t xml:space="preserve">  50303</t>
  </si>
  <si>
    <t xml:space="preserve">   邮电费</t>
  </si>
  <si>
    <t xml:space="preserve">  设备购置</t>
  </si>
  <si>
    <t xml:space="preserve">  50306</t>
  </si>
  <si>
    <t xml:space="preserve">   取暖费</t>
  </si>
  <si>
    <t xml:space="preserve">  其他资本性支出</t>
  </si>
  <si>
    <t xml:space="preserve">  50307</t>
  </si>
  <si>
    <t xml:space="preserve">   物业管理费</t>
  </si>
  <si>
    <t>对事业单位经常性补助</t>
  </si>
  <si>
    <t xml:space="preserve">  50399</t>
  </si>
  <si>
    <t xml:space="preserve">   差旅费</t>
  </si>
  <si>
    <t xml:space="preserve">  工资福利支出</t>
  </si>
  <si>
    <t>505</t>
  </si>
  <si>
    <t xml:space="preserve">   因公出国（境）费用</t>
  </si>
  <si>
    <t xml:space="preserve">  商品和服务支出</t>
  </si>
  <si>
    <t xml:space="preserve">  50501</t>
  </si>
  <si>
    <t xml:space="preserve">   维修（护）费</t>
  </si>
  <si>
    <t xml:space="preserve">  其他对事业单位补助</t>
  </si>
  <si>
    <t xml:space="preserve">  50502</t>
  </si>
  <si>
    <t xml:space="preserve">   租赁费</t>
  </si>
  <si>
    <t>对事业单位资本性补助</t>
  </si>
  <si>
    <t xml:space="preserve">  50599</t>
  </si>
  <si>
    <t xml:space="preserve">   会议费</t>
  </si>
  <si>
    <t xml:space="preserve">  资本性支出（一）</t>
  </si>
  <si>
    <t>506</t>
  </si>
  <si>
    <t xml:space="preserve">   培训费</t>
  </si>
  <si>
    <t>对个人和家庭的补助</t>
  </si>
  <si>
    <t xml:space="preserve">  50601</t>
  </si>
  <si>
    <t xml:space="preserve">   公务接待费</t>
  </si>
  <si>
    <t xml:space="preserve">  社会福利和救助</t>
  </si>
  <si>
    <t>509</t>
  </si>
  <si>
    <t xml:space="preserve">   专用材料费</t>
  </si>
  <si>
    <t xml:space="preserve">  离退休费</t>
  </si>
  <si>
    <t xml:space="preserve">  50901</t>
  </si>
  <si>
    <t xml:space="preserve">   被装购置费</t>
  </si>
  <si>
    <t xml:space="preserve">  其他对个人和家庭补助</t>
  </si>
  <si>
    <t xml:space="preserve">  50902</t>
  </si>
  <si>
    <t xml:space="preserve">   专用燃料费</t>
  </si>
  <si>
    <t>合计</t>
  </si>
  <si>
    <t xml:space="preserve">  50905</t>
  </si>
  <si>
    <t xml:space="preserve">   劳务费</t>
  </si>
  <si>
    <t xml:space="preserve">  50999</t>
  </si>
  <si>
    <t xml:space="preserve">   委托业务费</t>
  </si>
  <si>
    <t xml:space="preserve">   工会经费</t>
  </si>
  <si>
    <t xml:space="preserve">    支    出    合    计</t>
  </si>
  <si>
    <t xml:space="preserve">   福利费</t>
  </si>
  <si>
    <t xml:space="preserve">   公务用车运行维护费</t>
  </si>
  <si>
    <t xml:space="preserve">   其他交通费用</t>
  </si>
  <si>
    <t xml:space="preserve">   税金及附加费用</t>
  </si>
  <si>
    <t xml:space="preserve">   其他商品和服务支出</t>
  </si>
  <si>
    <t>三、对个人和家庭补助</t>
  </si>
  <si>
    <t xml:space="preserve">   离休费</t>
  </si>
  <si>
    <t xml:space="preserve">   退休费</t>
  </si>
  <si>
    <t xml:space="preserve">   退职（役）费</t>
  </si>
  <si>
    <t xml:space="preserve">   抚恤金</t>
  </si>
  <si>
    <t xml:space="preserve">   生活补助</t>
  </si>
  <si>
    <t xml:space="preserve">   救济费</t>
  </si>
  <si>
    <t xml:space="preserve">   医疗费</t>
  </si>
  <si>
    <t xml:space="preserve">   助学金</t>
  </si>
  <si>
    <t xml:space="preserve">   奖励金</t>
  </si>
  <si>
    <t xml:space="preserve">   生产补贴</t>
  </si>
  <si>
    <t xml:space="preserve">   住房公积金</t>
  </si>
  <si>
    <t xml:space="preserve">   提租补贴</t>
  </si>
  <si>
    <t xml:space="preserve">   购房补贴</t>
  </si>
  <si>
    <t xml:space="preserve">   采暖补贴</t>
  </si>
  <si>
    <t xml:space="preserve">   物业服务补贴</t>
  </si>
  <si>
    <t xml:space="preserve">   其他对个人和家庭的补助支出</t>
  </si>
  <si>
    <t>四、其他资本性支出</t>
  </si>
  <si>
    <t xml:space="preserve">   办公设备购置</t>
  </si>
  <si>
    <t xml:space="preserve">   信息网络及软件购置更新</t>
  </si>
  <si>
    <t xml:space="preserve">   其他资本性支出</t>
  </si>
  <si>
    <t>表二十七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</si>
  <si>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</si>
  <si>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</si>
  <si>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</si>
  <si>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</si>
  <si>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</si>
  <si>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</si>
  <si>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</si>
  <si>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</si>
  <si>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</si>
  <si>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</si>
  <si>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</si>
  <si>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</si>
  <si>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</si>
  <si>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</si>
  <si>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</si>
  <si>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</si>
  <si>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十七、其他政府性基金收入</t>
  </si>
  <si>
    <t>十八、彩票发行机构和彩票销售机构的业务费用</t>
  </si>
  <si>
    <t>十九、专项债券对应项目专项收入</t>
  </si>
  <si>
    <t>　</t>
  </si>
  <si>
    <r>
      <rPr>
        <sz val="10"/>
        <rFont val="宋体"/>
        <family val="0"/>
      </rPr>
      <t xml:space="preserve">收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入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合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</t>
    </r>
  </si>
  <si>
    <t>表二十八</t>
  </si>
  <si>
    <t>…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</si>
  <si>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</si>
  <si>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</si>
  <si>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</si>
  <si>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</si>
  <si>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</si>
  <si>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</si>
  <si>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十、城市公用事业附加收入</t>
  </si>
  <si>
    <t>十一、国有土地收益基金收入</t>
  </si>
  <si>
    <t>十二、农业土地开发资金收入</t>
  </si>
  <si>
    <t>十三、国有土地使用权出让收入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</si>
  <si>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</si>
  <si>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</si>
  <si>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</si>
  <si>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缴纳新增建设用地土地有偿使用费</t>
  </si>
  <si>
    <t xml:space="preserve">        其他土地出让收入</t>
  </si>
  <si>
    <t>十四、大中型水库库区基金收入</t>
  </si>
  <si>
    <t>十五、彩票公益金收入</t>
  </si>
  <si>
    <t xml:space="preserve">        福利彩票公益金收入</t>
  </si>
  <si>
    <t>　　    体育彩票公益金收入</t>
  </si>
  <si>
    <t>十六、城市基础设施配套费收入</t>
  </si>
  <si>
    <t>十七、小型水库移民扶助基金收入</t>
  </si>
  <si>
    <t>十八、国家重大水利工程建设基金收入</t>
  </si>
  <si>
    <t xml:space="preserve">        南水北调工程建设资金</t>
  </si>
  <si>
    <t xml:space="preserve">        三峡工程后续工作资金</t>
  </si>
  <si>
    <t xml:space="preserve">        省级重大水利工程建设资金</t>
  </si>
  <si>
    <t>十九、车辆通行费</t>
  </si>
  <si>
    <t>二十、污水处理费收入</t>
  </si>
  <si>
    <t>二十一、彩票发行机构和彩票销售机构的业务费用</t>
  </si>
  <si>
    <t xml:space="preserve">         福利彩票销售机构的业务费用</t>
  </si>
  <si>
    <t xml:space="preserve">         体育彩票销售机构的业务费用</t>
  </si>
  <si>
    <t>二十二、其他政府性基金收入</t>
  </si>
  <si>
    <t>转移性收入</t>
  </si>
  <si>
    <t xml:space="preserve">    政府性基金转移收入</t>
  </si>
  <si>
    <t>收入合计</t>
  </si>
  <si>
    <t xml:space="preserve">    　政府性基金补助收入</t>
  </si>
  <si>
    <t xml:space="preserve">    　政府性基金上解收入</t>
  </si>
  <si>
    <t>债务收入</t>
  </si>
  <si>
    <t xml:space="preserve">    上年结转收入</t>
  </si>
  <si>
    <t xml:space="preserve">    调入资金</t>
  </si>
  <si>
    <t>地方政府债券收入（专项债券）</t>
  </si>
  <si>
    <t>收  入  总  计</t>
  </si>
  <si>
    <t>表二十九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</si>
  <si>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</si>
  <si>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</si>
  <si>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</si>
  <si>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</si>
  <si>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</si>
  <si>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</si>
  <si>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</si>
  <si>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</si>
  <si>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</si>
  <si>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</si>
  <si>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十一、债务发行费支出</t>
  </si>
  <si>
    <t>支  出  总  计</t>
  </si>
  <si>
    <t>表三十</t>
  </si>
  <si>
    <t>转移性支出</t>
  </si>
  <si>
    <t>债务还本支出</t>
  </si>
  <si>
    <t>表三十一</t>
  </si>
  <si>
    <t>项    目</t>
  </si>
  <si>
    <t>一、利润收入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</si>
  <si>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</si>
  <si>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</si>
  <si>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</si>
  <si>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</si>
  <si>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</si>
  <si>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</si>
  <si>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</si>
  <si>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</si>
  <si>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</si>
  <si>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</si>
  <si>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</si>
  <si>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</si>
  <si>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</si>
  <si>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</si>
  <si>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</si>
  <si>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</si>
  <si>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</si>
  <si>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</si>
  <si>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</si>
  <si>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</si>
  <si>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</si>
  <si>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</si>
  <si>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</si>
  <si>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</si>
  <si>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</si>
  <si>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</si>
  <si>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</si>
  <si>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</si>
  <si>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</si>
  <si>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</si>
  <si>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</si>
  <si>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>二、股利、股息收入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</si>
  <si>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</si>
  <si>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</si>
  <si>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</si>
  <si>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</si>
  <si>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>三、产权转让收入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</si>
  <si>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</si>
  <si>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</si>
  <si>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</si>
  <si>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</si>
  <si>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</si>
  <si>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>四、清算收入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</si>
  <si>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</si>
  <si>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</si>
  <si>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</si>
  <si>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>五、其他国有资本经营预算收入</t>
  </si>
  <si>
    <t xml:space="preserve"> 国 有 资 本 经 营 收 入</t>
  </si>
  <si>
    <t>上 年 结 转 收 入</t>
  </si>
  <si>
    <t>收 入 总 计</t>
  </si>
  <si>
    <t>表三十二</t>
  </si>
  <si>
    <t>项目</t>
  </si>
  <si>
    <t>收 入 合 计</t>
  </si>
  <si>
    <t>表三十三</t>
  </si>
  <si>
    <t>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</si>
  <si>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</si>
  <si>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</si>
  <si>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</si>
  <si>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</si>
  <si>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</si>
  <si>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</si>
  <si>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</si>
  <si>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</si>
  <si>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</si>
  <si>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</si>
  <si>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</si>
  <si>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</si>
  <si>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</si>
  <si>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</si>
  <si>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</si>
  <si>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</si>
  <si>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</si>
  <si>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</si>
  <si>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国有企业政策性补贴(款)</t>
  </si>
  <si>
    <t xml:space="preserve">  国有企业政策性补贴(项)</t>
  </si>
  <si>
    <t>金融国有资本经营预算支出</t>
  </si>
  <si>
    <t xml:space="preserve">  资本性支出</t>
  </si>
  <si>
    <t xml:space="preserve">  改革性支出</t>
  </si>
  <si>
    <t xml:space="preserve">  其他金融国有资本经营预算支出</t>
  </si>
  <si>
    <t>其他国有资本经营预算支出(款)</t>
  </si>
  <si>
    <t xml:space="preserve">  其他国有资本经营预算支出(项)</t>
  </si>
  <si>
    <t>三、转移性支出</t>
  </si>
  <si>
    <t xml:space="preserve">    调出资金</t>
  </si>
  <si>
    <t>国 有 资 本 经 营 支 出</t>
  </si>
  <si>
    <t xml:space="preserve">结 转 下 年 </t>
  </si>
  <si>
    <t>表三十四</t>
  </si>
  <si>
    <t>表三十五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</si>
  <si>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</si>
  <si>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</si>
  <si>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</si>
  <si>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</si>
  <si>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r>
      <t>二、机关事业单位基本养老保险基金</t>
    </r>
    <r>
      <rPr>
        <sz val="10"/>
        <color indexed="8"/>
        <rFont val="宋体"/>
        <family val="0"/>
      </rPr>
      <t>收入</t>
    </r>
  </si>
  <si>
    <r>
      <t>三、城乡居民基本养老保险基金</t>
    </r>
    <r>
      <rPr>
        <sz val="10"/>
        <color indexed="8"/>
        <rFont val="宋体"/>
        <family val="0"/>
      </rPr>
      <t>收入</t>
    </r>
  </si>
  <si>
    <t>四、城镇职工基本医疗保险基金收入</t>
  </si>
  <si>
    <r>
      <t>五、城乡居民基本医疗保险基金</t>
    </r>
    <r>
      <rPr>
        <sz val="10"/>
        <color indexed="8"/>
        <rFont val="宋体"/>
        <family val="0"/>
      </rPr>
      <t>收入</t>
    </r>
  </si>
  <si>
    <t>六、失业保险基金收入</t>
  </si>
  <si>
    <t>七、工伤保险基金收入</t>
  </si>
  <si>
    <r>
      <t>八、生育保险基金</t>
    </r>
    <r>
      <rPr>
        <sz val="10"/>
        <color indexed="8"/>
        <rFont val="宋体"/>
        <family val="0"/>
      </rPr>
      <t>收入</t>
    </r>
  </si>
  <si>
    <t>社会保险基金收入合计</t>
  </si>
  <si>
    <t>表三十六</t>
  </si>
  <si>
    <t>二、机关事业单位基本养老保险基金收入</t>
  </si>
  <si>
    <t>三、城乡居民基本养老保险基金收入</t>
  </si>
  <si>
    <t>五、城乡居民基本医疗保险基金收入</t>
  </si>
  <si>
    <t>八、生育保险基金收入</t>
  </si>
  <si>
    <t>表三十七</t>
  </si>
  <si>
    <t>项　目</t>
  </si>
  <si>
    <t>一、企业职工基本养老保险基金支出</t>
  </si>
  <si>
    <t>　　其中：基本养老金支出</t>
  </si>
  <si>
    <t>二、机关事业单位基本养老保险基金支出</t>
  </si>
  <si>
    <r>
      <t>三、城乡居民基本养老保险基金</t>
    </r>
    <r>
      <rPr>
        <sz val="10"/>
        <color indexed="8"/>
        <rFont val="宋体"/>
        <family val="0"/>
      </rPr>
      <t>支出</t>
    </r>
  </si>
  <si>
    <t>四、城镇职工基本医疗保险基金支出</t>
  </si>
  <si>
    <t>　　其中：基本医疗保险待遇支出</t>
  </si>
  <si>
    <r>
      <t>五、城乡居民基本医疗保险基金</t>
    </r>
    <r>
      <rPr>
        <sz val="10"/>
        <color indexed="8"/>
        <rFont val="宋体"/>
        <family val="0"/>
      </rPr>
      <t>支出</t>
    </r>
  </si>
  <si>
    <t>六、失业保险基金支出</t>
  </si>
  <si>
    <t>　　其中：失业保险金支出</t>
  </si>
  <si>
    <t>七、工伤保险基金支出</t>
  </si>
  <si>
    <t>　　其中：工伤保险待遇支出</t>
  </si>
  <si>
    <r>
      <t>八、生育保险基金</t>
    </r>
    <r>
      <rPr>
        <sz val="10"/>
        <color indexed="8"/>
        <rFont val="宋体"/>
        <family val="0"/>
      </rPr>
      <t>支出</t>
    </r>
  </si>
  <si>
    <t>　　其中：生育保险待遇支出</t>
  </si>
  <si>
    <t>社会保险基金支出合计</t>
  </si>
  <si>
    <t>　　其中：社会保险待遇支出</t>
  </si>
  <si>
    <t>表三十八</t>
  </si>
  <si>
    <r>
      <rPr>
        <sz val="10"/>
        <rFont val="宋体"/>
        <family val="0"/>
      </rPr>
      <t>三、城乡居民基本养老保险基金</t>
    </r>
    <r>
      <rPr>
        <sz val="10"/>
        <color indexed="8"/>
        <rFont val="宋体"/>
        <family val="0"/>
      </rPr>
      <t>支出</t>
    </r>
  </si>
  <si>
    <r>
      <rPr>
        <sz val="10"/>
        <rFont val="宋体"/>
        <family val="0"/>
      </rPr>
      <t>五、城乡居民基本医疗保险基金</t>
    </r>
    <r>
      <rPr>
        <sz val="10"/>
        <color indexed="8"/>
        <rFont val="宋体"/>
        <family val="0"/>
      </rPr>
      <t>支出</t>
    </r>
  </si>
  <si>
    <r>
      <rPr>
        <sz val="10"/>
        <rFont val="宋体"/>
        <family val="0"/>
      </rPr>
      <t>八、生育保险基金</t>
    </r>
    <r>
      <rPr>
        <sz val="10"/>
        <color indexed="8"/>
        <rFont val="宋体"/>
        <family val="0"/>
      </rPr>
      <t>支出</t>
    </r>
  </si>
  <si>
    <t>表三十九</t>
  </si>
  <si>
    <t>一、一般公共预算收入</t>
  </si>
  <si>
    <t xml:space="preserve">    其中：本级收入</t>
  </si>
  <si>
    <t>二、政府性基金收入</t>
  </si>
  <si>
    <t>三、国有资本经营收入</t>
  </si>
  <si>
    <t xml:space="preserve">  收    入    合    计</t>
  </si>
  <si>
    <t xml:space="preserve">        其中：本级收入</t>
  </si>
  <si>
    <t>表四十</t>
  </si>
  <si>
    <t>一、一般公共预算支出</t>
  </si>
  <si>
    <t xml:space="preserve">    其中：本级支出</t>
  </si>
  <si>
    <t>二、政府性基金支出</t>
  </si>
  <si>
    <t>三、国有资本经营支出</t>
  </si>
  <si>
    <t xml:space="preserve">      其中：本级支出</t>
  </si>
  <si>
    <t xml:space="preserve">    退役士兵安置</t>
  </si>
  <si>
    <t>援助其他地区支出</t>
  </si>
  <si>
    <t>2018年本级政府性基金收入预算表</t>
  </si>
  <si>
    <t xml:space="preserve">      …</t>
  </si>
  <si>
    <r>
      <rPr>
        <sz val="10"/>
        <rFont val="宋体"/>
        <family val="0"/>
      </rPr>
      <t xml:space="preserve">收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入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</t>
    </r>
  </si>
  <si>
    <r>
      <t>2</t>
    </r>
    <r>
      <rPr>
        <b/>
        <sz val="11"/>
        <rFont val="宋体"/>
        <family val="0"/>
      </rPr>
      <t>017</t>
    </r>
    <r>
      <rPr>
        <b/>
        <sz val="11"/>
        <rFont val="宋体"/>
        <family val="0"/>
      </rPr>
      <t>年
完成数</t>
    </r>
  </si>
  <si>
    <r>
      <t>2</t>
    </r>
    <r>
      <rPr>
        <b/>
        <sz val="11"/>
        <rFont val="宋体"/>
        <family val="0"/>
      </rPr>
      <t>018</t>
    </r>
    <r>
      <rPr>
        <b/>
        <sz val="11"/>
        <rFont val="宋体"/>
        <family val="0"/>
      </rPr>
      <t>年
预算数</t>
    </r>
  </si>
  <si>
    <t xml:space="preserve">    ...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</si>
  <si>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</si>
  <si>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</si>
  <si>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</si>
  <si>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</si>
  <si>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</si>
  <si>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</si>
  <si>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</si>
  <si>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</si>
  <si>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</si>
  <si>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</si>
  <si>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</si>
  <si>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</si>
  <si>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</si>
  <si>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</si>
  <si>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</si>
  <si>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</si>
  <si>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</si>
  <si>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</si>
  <si>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</si>
  <si>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</si>
  <si>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</si>
  <si>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</si>
  <si>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</si>
  <si>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</si>
  <si>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</si>
  <si>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</si>
  <si>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</si>
  <si>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</si>
  <si>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</si>
  <si>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</si>
  <si>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</si>
  <si>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</si>
  <si>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</si>
  <si>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</si>
  <si>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</si>
  <si>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</si>
  <si>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</si>
  <si>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</si>
  <si>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</si>
  <si>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</si>
  <si>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</si>
  <si>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</si>
  <si>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</si>
  <si>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</si>
  <si>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</si>
  <si>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</si>
  <si>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</si>
  <si>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</si>
  <si>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</si>
  <si>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</si>
  <si>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</si>
  <si>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  基础设施建设和经济发展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</si>
  <si>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</si>
  <si>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</si>
  <si>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</si>
  <si>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</si>
  <si>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</si>
  <si>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车辆通行费相关支出</t>
  </si>
  <si>
    <t xml:space="preserve">  车辆通行费及对应专项债务收入安排的支出</t>
  </si>
  <si>
    <t xml:space="preserve">    公路还贷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</si>
  <si>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</si>
  <si>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</si>
  <si>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</si>
  <si>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</si>
  <si>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</si>
  <si>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</si>
  <si>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</si>
  <si>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</si>
  <si>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</si>
  <si>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</si>
  <si>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</si>
  <si>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</si>
  <si>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</si>
  <si>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</si>
  <si>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</si>
  <si>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</si>
  <si>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</si>
  <si>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</si>
  <si>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</si>
  <si>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</si>
  <si>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</si>
  <si>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</si>
  <si>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</si>
  <si>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</si>
  <si>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</si>
  <si>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</si>
  <si>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</si>
  <si>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</si>
  <si>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</si>
  <si>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</si>
  <si>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</si>
  <si>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</si>
  <si>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</si>
  <si>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</si>
  <si>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</si>
  <si>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r>
      <rPr>
        <sz val="10"/>
        <rFont val="宋体"/>
        <family val="0"/>
      </rPr>
      <t xml:space="preserve">支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合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</si>
  <si>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...</t>
    </r>
  </si>
  <si>
    <t>债券转贷支出</t>
  </si>
  <si>
    <t xml:space="preserve">  地方政府专项债务还本支出</t>
  </si>
  <si>
    <t xml:space="preserve">                 结  转  下  年</t>
  </si>
  <si>
    <t xml:space="preserve">    城市公共设施</t>
  </si>
  <si>
    <t>2018年本级国有资本经营收入预算表</t>
  </si>
  <si>
    <t>本 级 国 有 资 本 经 营 收 入</t>
  </si>
  <si>
    <t xml:space="preserve">    国有资本经营预算转移支付收入</t>
  </si>
  <si>
    <t>2018年本级国有资本经营支出预算表</t>
  </si>
  <si>
    <t>一、国有资本经营支出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</si>
  <si>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</si>
  <si>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</si>
  <si>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</si>
  <si>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</si>
  <si>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</si>
  <si>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</si>
  <si>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</si>
  <si>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</si>
  <si>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</si>
  <si>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</si>
  <si>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</si>
  <si>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</si>
  <si>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</si>
  <si>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</si>
  <si>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</si>
  <si>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</si>
  <si>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</si>
  <si>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</si>
  <si>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</si>
  <si>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</si>
  <si>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</si>
  <si>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</si>
  <si>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</si>
  <si>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</si>
  <si>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</si>
  <si>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</si>
  <si>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</si>
  <si>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</si>
  <si>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</si>
  <si>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二、调出资金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</si>
  <si>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…</t>
    </r>
  </si>
  <si>
    <t xml:space="preserve">    国有资本经营预算转移支付支出</t>
  </si>
  <si>
    <t>支 出 合 计</t>
  </si>
  <si>
    <r>
      <t>2</t>
    </r>
    <r>
      <rPr>
        <b/>
        <sz val="11"/>
        <color indexed="8"/>
        <rFont val="宋体"/>
        <family val="0"/>
      </rPr>
      <t>017</t>
    </r>
    <r>
      <rPr>
        <b/>
        <sz val="11"/>
        <color indexed="8"/>
        <rFont val="宋体"/>
        <family val="0"/>
      </rPr>
      <t>年
完成数</t>
    </r>
  </si>
  <si>
    <r>
      <t>2</t>
    </r>
    <r>
      <rPr>
        <b/>
        <sz val="11"/>
        <color indexed="8"/>
        <rFont val="宋体"/>
        <family val="0"/>
      </rPr>
      <t>018</t>
    </r>
    <r>
      <rPr>
        <b/>
        <sz val="11"/>
        <color indexed="8"/>
        <rFont val="宋体"/>
        <family val="0"/>
      </rPr>
      <t>年
预算数</t>
    </r>
  </si>
  <si>
    <t>2018年随州市（州）一般公共预算支出预算表</t>
  </si>
  <si>
    <t>2018年随州市（州）政府性基金收入预算表</t>
  </si>
  <si>
    <t>2018年随州市（州）政府性基金支出预算表</t>
  </si>
  <si>
    <t>2018年随州市（州）国有资本经营收入预算表</t>
  </si>
  <si>
    <t>2018年随州市（州）国有资本经营支出预算表</t>
  </si>
  <si>
    <r>
      <t>2017</t>
    </r>
    <r>
      <rPr>
        <b/>
        <sz val="10"/>
        <color indexed="8"/>
        <rFont val="宋体"/>
        <family val="0"/>
      </rPr>
      <t>年
完成数</t>
    </r>
  </si>
  <si>
    <r>
      <t>2</t>
    </r>
    <r>
      <rPr>
        <b/>
        <sz val="10"/>
        <color indexed="8"/>
        <rFont val="宋体"/>
        <family val="0"/>
      </rPr>
      <t>018</t>
    </r>
    <r>
      <rPr>
        <b/>
        <sz val="10"/>
        <color indexed="8"/>
        <rFont val="宋体"/>
        <family val="0"/>
      </rPr>
      <t>年
预算数</t>
    </r>
  </si>
  <si>
    <t>2018年
预算数</t>
  </si>
  <si>
    <t>2018年随州市（州）社会保险基金收入预算表</t>
  </si>
  <si>
    <t>2018年本级社会保险基金收入预算表</t>
  </si>
  <si>
    <t>2018年随州市（州）社会保险基金支出预算表</t>
  </si>
  <si>
    <t>2018年本级社会保险基金支出预算表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</si>
  <si>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</si>
  <si>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</si>
  <si>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</si>
  <si>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</si>
  <si>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</si>
  <si>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</si>
  <si>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</si>
  <si>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</si>
  <si>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</si>
  <si>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</si>
  <si>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</si>
  <si>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</si>
  <si>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</si>
  <si>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</si>
  <si>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</si>
  <si>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</si>
  <si>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</si>
  <si>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</si>
  <si>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</si>
  <si>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</si>
  <si>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</si>
  <si>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</si>
  <si>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</si>
  <si>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</si>
  <si>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</si>
  <si>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提租补贴</t>
  </si>
  <si>
    <t xml:space="preserve">  物业服务补贴</t>
  </si>
  <si>
    <t>2018预算数</t>
  </si>
  <si>
    <t>2018年本级基本支出预算表</t>
  </si>
  <si>
    <t xml:space="preserve">  公务员医疗补助缴费</t>
  </si>
  <si>
    <t xml:space="preserve">  因公出国（境）费用</t>
  </si>
  <si>
    <t xml:space="preserve">  公务交通补贴</t>
  </si>
  <si>
    <t>2017年
完成数</t>
  </si>
  <si>
    <r>
      <t xml:space="preserve">    </t>
    </r>
    <r>
      <rPr>
        <sz val="11"/>
        <rFont val="宋体"/>
        <family val="0"/>
      </rPr>
      <t>一般公共服务（专项转移支付）</t>
    </r>
  </si>
  <si>
    <r>
      <t xml:space="preserve">    </t>
    </r>
    <r>
      <rPr>
        <sz val="11"/>
        <rFont val="宋体"/>
        <family val="0"/>
      </rPr>
      <t>公共安全（专项转移支付）</t>
    </r>
  </si>
  <si>
    <r>
      <t xml:space="preserve">    </t>
    </r>
    <r>
      <rPr>
        <sz val="11"/>
        <rFont val="宋体"/>
        <family val="0"/>
      </rPr>
      <t>社会保障和就业（专项转移支付）</t>
    </r>
  </si>
  <si>
    <r>
      <t xml:space="preserve">    </t>
    </r>
    <r>
      <rPr>
        <sz val="11"/>
        <rFont val="宋体"/>
        <family val="0"/>
      </rPr>
      <t>节能环保（专项转移支付）</t>
    </r>
  </si>
  <si>
    <r>
      <t xml:space="preserve">    </t>
    </r>
    <r>
      <rPr>
        <sz val="11"/>
        <rFont val="宋体"/>
        <family val="0"/>
      </rPr>
      <t>城乡社区（专项转移支付）</t>
    </r>
  </si>
  <si>
    <r>
      <t xml:space="preserve">    </t>
    </r>
    <r>
      <rPr>
        <sz val="11"/>
        <rFont val="宋体"/>
        <family val="0"/>
      </rPr>
      <t>农林水（专项转移支付）</t>
    </r>
  </si>
  <si>
    <r>
      <t xml:space="preserve">    </t>
    </r>
    <r>
      <rPr>
        <sz val="11"/>
        <rFont val="宋体"/>
        <family val="0"/>
      </rPr>
      <t>其他支出（专项转移支付）</t>
    </r>
  </si>
  <si>
    <r>
      <t>2</t>
    </r>
    <r>
      <rPr>
        <b/>
        <sz val="11"/>
        <rFont val="宋体"/>
        <family val="0"/>
      </rPr>
      <t>017</t>
    </r>
    <r>
      <rPr>
        <b/>
        <sz val="11"/>
        <rFont val="宋体"/>
        <family val="0"/>
      </rPr>
      <t>年
完成数</t>
    </r>
  </si>
  <si>
    <r>
      <t>2</t>
    </r>
    <r>
      <rPr>
        <b/>
        <sz val="11"/>
        <rFont val="宋体"/>
        <family val="0"/>
      </rPr>
      <t>018</t>
    </r>
    <r>
      <rPr>
        <b/>
        <sz val="11"/>
        <rFont val="宋体"/>
        <family val="0"/>
      </rPr>
      <t>年
预算数</t>
    </r>
  </si>
  <si>
    <t>2018年随州市（州）财政收入预算表</t>
  </si>
  <si>
    <t>2018年随州市（州）财政支出预算表</t>
  </si>
  <si>
    <r>
      <t>2017</t>
    </r>
    <r>
      <rPr>
        <b/>
        <sz val="11"/>
        <rFont val="宋体"/>
        <family val="0"/>
      </rPr>
      <t>年
完成数</t>
    </r>
  </si>
  <si>
    <t>2018年本级政府性基金支出预算表</t>
  </si>
  <si>
    <r>
      <t>201</t>
    </r>
    <r>
      <rPr>
        <b/>
        <sz val="11"/>
        <rFont val="宋体"/>
        <family val="0"/>
      </rPr>
      <t>8年
预算数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</si>
</sst>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\$#,##0;\(\$#,##0\)"/>
    <numFmt numFmtId="181" formatCode="_(&quot;$&quot;* #,##0.00_);_(&quot;$&quot;* \(#,##0.00\);_(&quot;$&quot;* &quot;-&quot;??_);_(@_)"/>
    <numFmt numFmtId="182" formatCode="#,##0;\-#,##0;&quot;-&quot;"/>
    <numFmt numFmtId="183" formatCode="_-&quot;$&quot;* #,##0_-;\-&quot;$&quot;* #,##0_-;_-&quot;$&quot;* &quot;-&quot;_-;_-@_-"/>
    <numFmt numFmtId="184" formatCode="\$#,##0.00;\(\$#,##0.00\)"/>
    <numFmt numFmtId="185" formatCode="#,##0;\(#,##0\)"/>
    <numFmt numFmtId="186" formatCode="#,##0.0000"/>
    <numFmt numFmtId="187" formatCode="&quot;$&quot;#,##0;\-&quot;$&quot;#,##0"/>
    <numFmt numFmtId="188" formatCode="&quot;$&quot;#,##0;[Red]\-&quot;$&quot;#,##0"/>
    <numFmt numFmtId="189" formatCode="#,##0.000"/>
    <numFmt numFmtId="190" formatCode="0.0"/>
    <numFmt numFmtId="191" formatCode="0_ "/>
    <numFmt numFmtId="192" formatCode="0.0%"/>
    <numFmt numFmtId="193" formatCode="0_);[Red]\(0\)"/>
    <numFmt numFmtId="194" formatCode="#,##0.00_ ;\-#,##0.00;;"/>
    <numFmt numFmtId="195" formatCode="0_ ;[Red]\-0\ "/>
  </numFmts>
  <fonts count="67"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宋体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官帕眉"/>
      <family val="0"/>
    </font>
    <font>
      <sz val="8"/>
      <name val="Times New Roman"/>
      <family val="1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sz val="12"/>
      <name val="Courier"/>
      <family val="3"/>
    </font>
    <font>
      <b/>
      <sz val="9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Times New Roman"/>
      <family val="1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1"/>
      <color rgb="FFFF0000"/>
      <name val="Times New Roman"/>
      <family val="1"/>
    </font>
    <font>
      <sz val="9"/>
      <color rgb="FFFF0000"/>
      <name val="宋体"/>
      <family val="0"/>
    </font>
    <font>
      <sz val="10"/>
      <color rgb="FFFF0000"/>
      <name val="Times New Roman"/>
      <family val="1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2" fontId="40" fillId="0" borderId="0" applyFill="0" applyBorder="0" applyAlignment="0">
      <protection/>
    </xf>
    <xf numFmtId="41" fontId="36" fillId="0" borderId="0" applyFont="0" applyFill="0" applyBorder="0" applyAlignment="0" applyProtection="0"/>
    <xf numFmtId="185" fontId="9" fillId="0" borderId="0">
      <alignment/>
      <protection/>
    </xf>
    <xf numFmtId="4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4" fontId="9" fillId="0" borderId="0">
      <alignment/>
      <protection/>
    </xf>
    <xf numFmtId="0" fontId="48" fillId="0" borderId="0" applyProtection="0">
      <alignment/>
    </xf>
    <xf numFmtId="180" fontId="9" fillId="0" borderId="0">
      <alignment/>
      <protection/>
    </xf>
    <xf numFmtId="2" fontId="48" fillId="0" borderId="0" applyProtection="0">
      <alignment/>
    </xf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47" fillId="0" borderId="0" applyProtection="0">
      <alignment/>
    </xf>
    <xf numFmtId="0" fontId="44" fillId="0" borderId="0" applyProtection="0">
      <alignment/>
    </xf>
    <xf numFmtId="37" fontId="46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1" fontId="36" fillId="0" borderId="0">
      <alignment/>
      <protection/>
    </xf>
    <xf numFmtId="0" fontId="5" fillId="0" borderId="0" applyNumberFormat="0" applyFill="0" applyBorder="0" applyAlignment="0" applyProtection="0"/>
    <xf numFmtId="0" fontId="48" fillId="0" borderId="3" applyProtection="0">
      <alignment/>
    </xf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43" fillId="0" borderId="4" applyNumberFormat="0" applyFill="0" applyAlignment="0" applyProtection="0"/>
    <xf numFmtId="0" fontId="31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7">
      <alignment horizontal="distributed" vertical="center" wrapText="1"/>
      <protection/>
    </xf>
    <xf numFmtId="0" fontId="27" fillId="3" borderId="0" applyNumberFormat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3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8" applyNumberFormat="0" applyFill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5" fillId="16" borderId="9" applyNumberFormat="0" applyAlignment="0" applyProtection="0"/>
    <xf numFmtId="0" fontId="26" fillId="17" borderId="10" applyNumberFormat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1" applyNumberFormat="0" applyFill="0" applyAlignment="0" applyProtection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6" fillId="0" borderId="0">
      <alignment/>
      <protection/>
    </xf>
    <xf numFmtId="41" fontId="5" fillId="0" borderId="0" applyFont="0" applyFill="0" applyBorder="0" applyAlignment="0" applyProtection="0"/>
    <xf numFmtId="4" fontId="5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9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41" fillId="22" borderId="0" applyNumberFormat="0" applyBorder="0" applyAlignment="0" applyProtection="0"/>
    <xf numFmtId="0" fontId="37" fillId="16" borderId="12" applyNumberFormat="0" applyAlignment="0" applyProtection="0"/>
    <xf numFmtId="0" fontId="34" fillId="7" borderId="9" applyNumberFormat="0" applyAlignment="0" applyProtection="0"/>
    <xf numFmtId="1" fontId="0" fillId="0" borderId="7">
      <alignment vertical="center"/>
      <protection locked="0"/>
    </xf>
    <xf numFmtId="0" fontId="53" fillId="0" borderId="0">
      <alignment/>
      <protection/>
    </xf>
    <xf numFmtId="190" fontId="0" fillId="0" borderId="7">
      <alignment vertical="center"/>
      <protection locked="0"/>
    </xf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5" fillId="23" borderId="13" applyNumberFormat="0" applyFont="0" applyAlignment="0" applyProtection="0"/>
  </cellStyleXfs>
  <cellXfs count="325">
    <xf numFmtId="0" fontId="0" fillId="0" borderId="0" xfId="0" applyAlignment="1">
      <alignment/>
    </xf>
    <xf numFmtId="0" fontId="2" fillId="0" borderId="0" xfId="69" applyFont="1" applyFill="1">
      <alignment/>
      <protection/>
    </xf>
    <xf numFmtId="0" fontId="0" fillId="0" borderId="0" xfId="69" applyFont="1" applyFill="1">
      <alignment/>
      <protection/>
    </xf>
    <xf numFmtId="0" fontId="0" fillId="0" borderId="0" xfId="69" applyFill="1">
      <alignment/>
      <protection/>
    </xf>
    <xf numFmtId="49" fontId="2" fillId="0" borderId="0" xfId="69" applyNumberFormat="1" applyFont="1" applyFill="1" applyBorder="1" applyAlignment="1">
      <alignment vertical="center"/>
      <protection/>
    </xf>
    <xf numFmtId="49" fontId="2" fillId="0" borderId="0" xfId="69" applyNumberFormat="1" applyFont="1" applyFill="1" applyBorder="1" applyAlignment="1">
      <alignment horizontal="right" vertical="center"/>
      <protection/>
    </xf>
    <xf numFmtId="49" fontId="4" fillId="0" borderId="7" xfId="69" applyNumberFormat="1" applyFont="1" applyFill="1" applyBorder="1" applyAlignment="1">
      <alignment horizontal="center" vertical="center"/>
      <protection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69" applyNumberFormat="1" applyFont="1" applyFill="1" applyBorder="1" applyAlignment="1">
      <alignment horizontal="center" vertical="center" wrapText="1"/>
      <protection/>
    </xf>
    <xf numFmtId="49" fontId="2" fillId="0" borderId="7" xfId="69" applyNumberFormat="1" applyFont="1" applyFill="1" applyBorder="1" applyAlignment="1">
      <alignment horizontal="left" vertical="center"/>
      <protection/>
    </xf>
    <xf numFmtId="191" fontId="2" fillId="0" borderId="7" xfId="100" applyNumberFormat="1" applyFont="1" applyFill="1" applyBorder="1" applyAlignment="1">
      <alignment horizontal="right" vertical="center"/>
    </xf>
    <xf numFmtId="192" fontId="2" fillId="0" borderId="7" xfId="53" applyNumberFormat="1" applyFont="1" applyFill="1" applyBorder="1" applyAlignment="1">
      <alignment horizontal="right" vertical="center"/>
    </xf>
    <xf numFmtId="0" fontId="4" fillId="0" borderId="0" xfId="69" applyFont="1" applyFill="1">
      <alignment/>
      <protection/>
    </xf>
    <xf numFmtId="0" fontId="0" fillId="0" borderId="0" xfId="73" applyFont="1" applyFill="1">
      <alignment vertical="center"/>
      <protection/>
    </xf>
    <xf numFmtId="0" fontId="2" fillId="0" borderId="0" xfId="73" applyFont="1" applyFill="1">
      <alignment vertical="center"/>
      <protection/>
    </xf>
    <xf numFmtId="0" fontId="5" fillId="0" borderId="0" xfId="73" applyFill="1">
      <alignment vertical="center"/>
      <protection/>
    </xf>
    <xf numFmtId="0" fontId="0" fillId="0" borderId="0" xfId="73" applyFont="1" applyFill="1" applyAlignment="1">
      <alignment horizontal="right" vertical="center"/>
      <protection/>
    </xf>
    <xf numFmtId="0" fontId="4" fillId="0" borderId="7" xfId="73" applyFont="1" applyFill="1" applyBorder="1" applyAlignment="1">
      <alignment horizontal="center" vertical="center" wrapText="1"/>
      <protection/>
    </xf>
    <xf numFmtId="193" fontId="6" fillId="0" borderId="7" xfId="68" applyNumberFormat="1" applyFont="1" applyFill="1" applyBorder="1" applyAlignment="1">
      <alignment horizontal="center" vertical="center" wrapText="1"/>
      <protection/>
    </xf>
    <xf numFmtId="0" fontId="7" fillId="0" borderId="7" xfId="73" applyFont="1" applyFill="1" applyBorder="1" applyAlignment="1">
      <alignment horizontal="justify" vertical="center" wrapText="1"/>
      <protection/>
    </xf>
    <xf numFmtId="0" fontId="2" fillId="0" borderId="7" xfId="63" applyFont="1" applyFill="1" applyBorder="1" applyAlignment="1">
      <alignment horizontal="right" vertical="center" wrapText="1"/>
      <protection/>
    </xf>
    <xf numFmtId="194" fontId="60" fillId="0" borderId="14" xfId="0" applyNumberFormat="1" applyFont="1" applyFill="1" applyBorder="1" applyAlignment="1" applyProtection="1">
      <alignment horizontal="right" vertical="center"/>
      <protection/>
    </xf>
    <xf numFmtId="192" fontId="2" fillId="0" borderId="7" xfId="53" applyNumberFormat="1" applyFont="1" applyFill="1" applyBorder="1" applyAlignment="1">
      <alignment horizontal="right" vertical="center" wrapText="1"/>
    </xf>
    <xf numFmtId="194" fontId="8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7" xfId="73" applyFont="1" applyFill="1" applyBorder="1" applyAlignment="1">
      <alignment horizontal="justify" vertical="center" wrapText="1"/>
      <protection/>
    </xf>
    <xf numFmtId="0" fontId="2" fillId="0" borderId="7" xfId="73" applyFont="1" applyFill="1" applyBorder="1" applyAlignment="1">
      <alignment horizontal="right" vertical="center" wrapText="1"/>
      <protection/>
    </xf>
    <xf numFmtId="0" fontId="5" fillId="0" borderId="7" xfId="73" applyFill="1" applyBorder="1">
      <alignment vertical="center"/>
      <protection/>
    </xf>
    <xf numFmtId="194" fontId="60" fillId="0" borderId="15" xfId="0" applyNumberFormat="1" applyFont="1" applyFill="1" applyBorder="1" applyAlignment="1" applyProtection="1">
      <alignment horizontal="right" vertical="center"/>
      <protection/>
    </xf>
    <xf numFmtId="194" fontId="8" fillId="0" borderId="15" xfId="0" applyNumberFormat="1" applyFont="1" applyFill="1" applyBorder="1" applyAlignment="1" applyProtection="1">
      <alignment horizontal="right" vertical="center"/>
      <protection/>
    </xf>
    <xf numFmtId="194" fontId="60" fillId="0" borderId="7" xfId="0" applyNumberFormat="1" applyFont="1" applyFill="1" applyBorder="1" applyAlignment="1" applyProtection="1">
      <alignment horizontal="right" vertical="center"/>
      <protection/>
    </xf>
    <xf numFmtId="194" fontId="8" fillId="0" borderId="7" xfId="0" applyNumberFormat="1" applyFont="1" applyFill="1" applyBorder="1" applyAlignment="1" applyProtection="1">
      <alignment horizontal="right" vertical="center"/>
      <protection/>
    </xf>
    <xf numFmtId="194" fontId="5" fillId="0" borderId="7" xfId="73" applyNumberFormat="1" applyFill="1" applyBorder="1">
      <alignment vertical="center"/>
      <protection/>
    </xf>
    <xf numFmtId="0" fontId="9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73" applyFont="1" applyFill="1" applyAlignment="1">
      <alignment horizontal="right" vertical="center"/>
      <protection/>
    </xf>
    <xf numFmtId="191" fontId="2" fillId="0" borderId="7" xfId="101" applyNumberFormat="1" applyFont="1" applyFill="1" applyBorder="1" applyAlignment="1">
      <alignment horizontal="right" vertical="center" wrapText="1"/>
    </xf>
    <xf numFmtId="0" fontId="2" fillId="0" borderId="7" xfId="63" applyFont="1" applyFill="1" applyBorder="1" applyAlignment="1">
      <alignment horizontal="right" vertical="center"/>
      <protection/>
    </xf>
    <xf numFmtId="194" fontId="8" fillId="0" borderId="16" xfId="0" applyNumberFormat="1" applyFont="1" applyFill="1" applyBorder="1" applyAlignment="1" applyProtection="1">
      <alignment horizontal="right" vertical="center"/>
      <protection/>
    </xf>
    <xf numFmtId="194" fontId="2" fillId="0" borderId="0" xfId="73" applyNumberFormat="1" applyFont="1" applyFill="1">
      <alignment vertical="center"/>
      <protection/>
    </xf>
    <xf numFmtId="1" fontId="2" fillId="0" borderId="7" xfId="63" applyNumberFormat="1" applyFont="1" applyFill="1" applyBorder="1" applyAlignment="1">
      <alignment horizontal="right" vertical="center"/>
      <protection/>
    </xf>
    <xf numFmtId="1" fontId="2" fillId="0" borderId="7" xfId="63" applyNumberFormat="1" applyFont="1" applyFill="1" applyBorder="1" applyAlignment="1">
      <alignment horizontal="right" vertical="center" wrapText="1"/>
      <protection/>
    </xf>
    <xf numFmtId="0" fontId="2" fillId="0" borderId="7" xfId="115" applyFont="1" applyFill="1" applyBorder="1" applyAlignment="1">
      <alignment horizontal="right" vertical="center" wrapText="1"/>
      <protection/>
    </xf>
    <xf numFmtId="1" fontId="2" fillId="0" borderId="7" xfId="115" applyNumberFormat="1" applyFont="1" applyFill="1" applyBorder="1" applyAlignment="1">
      <alignment horizontal="right" vertical="center" wrapText="1"/>
      <protection/>
    </xf>
    <xf numFmtId="194" fontId="8" fillId="0" borderId="17" xfId="0" applyNumberFormat="1" applyFont="1" applyFill="1" applyBorder="1" applyAlignment="1" applyProtection="1">
      <alignment horizontal="right" vertical="center"/>
      <protection/>
    </xf>
    <xf numFmtId="194" fontId="5" fillId="0" borderId="0" xfId="73" applyNumberFormat="1" applyFill="1">
      <alignment vertical="center"/>
      <protection/>
    </xf>
    <xf numFmtId="191" fontId="2" fillId="0" borderId="7" xfId="97" applyNumberFormat="1" applyFont="1" applyFill="1" applyBorder="1" applyAlignment="1">
      <alignment vertical="center" wrapText="1"/>
    </xf>
    <xf numFmtId="191" fontId="2" fillId="0" borderId="7" xfId="101" applyNumberFormat="1" applyFont="1" applyFill="1" applyBorder="1" applyAlignment="1">
      <alignment vertical="center" wrapText="1"/>
    </xf>
    <xf numFmtId="0" fontId="0" fillId="0" borderId="0" xfId="70" applyFont="1" applyFill="1">
      <alignment vertical="center"/>
      <protection/>
    </xf>
    <xf numFmtId="0" fontId="5" fillId="0" borderId="0" xfId="70" applyFill="1">
      <alignment vertical="center"/>
      <protection/>
    </xf>
    <xf numFmtId="0" fontId="2" fillId="0" borderId="0" xfId="70" applyFont="1" applyFill="1">
      <alignment vertical="center"/>
      <protection/>
    </xf>
    <xf numFmtId="0" fontId="2" fillId="0" borderId="0" xfId="70" applyFont="1" applyFill="1" applyAlignment="1">
      <alignment horizontal="right" vertical="center"/>
      <protection/>
    </xf>
    <xf numFmtId="193" fontId="6" fillId="0" borderId="7" xfId="70" applyNumberFormat="1" applyFont="1" applyFill="1" applyBorder="1" applyAlignment="1">
      <alignment horizontal="center" vertical="center" wrapText="1"/>
      <protection/>
    </xf>
    <xf numFmtId="49" fontId="11" fillId="0" borderId="7" xfId="64" applyNumberFormat="1" applyFont="1" applyFill="1" applyBorder="1" applyAlignment="1" applyProtection="1">
      <alignment horizontal="left" vertical="center"/>
      <protection/>
    </xf>
    <xf numFmtId="193" fontId="12" fillId="0" borderId="7" xfId="70" applyNumberFormat="1" applyFont="1" applyFill="1" applyBorder="1" applyAlignment="1">
      <alignment horizontal="right" vertical="center"/>
      <protection/>
    </xf>
    <xf numFmtId="192" fontId="12" fillId="0" borderId="7" xfId="53" applyNumberFormat="1" applyFont="1" applyFill="1" applyBorder="1" applyAlignment="1">
      <alignment horizontal="right" vertical="center"/>
    </xf>
    <xf numFmtId="49" fontId="2" fillId="0" borderId="7" xfId="64" applyNumberFormat="1" applyFont="1" applyFill="1" applyBorder="1" applyAlignment="1" applyProtection="1">
      <alignment horizontal="left" vertical="center"/>
      <protection/>
    </xf>
    <xf numFmtId="193" fontId="7" fillId="0" borderId="7" xfId="70" applyNumberFormat="1" applyFont="1" applyFill="1" applyBorder="1" applyAlignment="1">
      <alignment horizontal="right" vertical="center"/>
      <protection/>
    </xf>
    <xf numFmtId="192" fontId="7" fillId="0" borderId="7" xfId="53" applyNumberFormat="1" applyFont="1" applyFill="1" applyBorder="1" applyAlignment="1">
      <alignment horizontal="right" vertical="center"/>
    </xf>
    <xf numFmtId="0" fontId="5" fillId="0" borderId="0" xfId="68" applyFill="1">
      <alignment vertical="center"/>
      <protection/>
    </xf>
    <xf numFmtId="0" fontId="2" fillId="0" borderId="0" xfId="68" applyFont="1" applyFill="1">
      <alignment vertical="center"/>
      <protection/>
    </xf>
    <xf numFmtId="0" fontId="2" fillId="0" borderId="0" xfId="68" applyFont="1" applyFill="1" applyAlignment="1">
      <alignment horizontal="right" vertical="center"/>
      <protection/>
    </xf>
    <xf numFmtId="193" fontId="12" fillId="0" borderId="7" xfId="68" applyNumberFormat="1" applyFont="1" applyFill="1" applyBorder="1" applyAlignment="1">
      <alignment horizontal="center" vertical="center" wrapText="1"/>
      <protection/>
    </xf>
    <xf numFmtId="0" fontId="2" fillId="16" borderId="7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>
      <alignment horizontal="center" vertical="center"/>
    </xf>
    <xf numFmtId="193" fontId="12" fillId="0" borderId="7" xfId="68" applyNumberFormat="1" applyFont="1" applyFill="1" applyBorder="1" applyAlignment="1">
      <alignment horizontal="right" vertical="center"/>
      <protection/>
    </xf>
    <xf numFmtId="193" fontId="7" fillId="0" borderId="7" xfId="68" applyNumberFormat="1" applyFont="1" applyFill="1" applyBorder="1" applyAlignment="1">
      <alignment horizontal="right" vertical="center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7" xfId="0" applyFont="1" applyBorder="1" applyAlignment="1">
      <alignment vertical="center"/>
    </xf>
    <xf numFmtId="49" fontId="2" fillId="0" borderId="7" xfId="64" applyNumberFormat="1" applyFont="1" applyFill="1" applyBorder="1" applyAlignment="1" applyProtection="1">
      <alignment vertical="center"/>
      <protection/>
    </xf>
    <xf numFmtId="193" fontId="2" fillId="0" borderId="7" xfId="68" applyNumberFormat="1" applyFont="1" applyFill="1" applyBorder="1" applyAlignment="1">
      <alignment horizontal="right" vertical="center"/>
      <protection/>
    </xf>
    <xf numFmtId="0" fontId="5" fillId="0" borderId="7" xfId="68" applyFill="1" applyBorder="1">
      <alignment vertical="center"/>
      <protection/>
    </xf>
    <xf numFmtId="193" fontId="2" fillId="0" borderId="7" xfId="68" applyNumberFormat="1" applyFont="1" applyFill="1" applyBorder="1" applyAlignment="1">
      <alignment horizontal="left" vertical="center"/>
      <protection/>
    </xf>
    <xf numFmtId="193" fontId="2" fillId="0" borderId="7" xfId="68" applyNumberFormat="1" applyFont="1" applyFill="1" applyBorder="1" applyAlignment="1">
      <alignment horizontal="center" vertical="center"/>
      <protection/>
    </xf>
    <xf numFmtId="0" fontId="2" fillId="0" borderId="18" xfId="70" applyFont="1" applyFill="1" applyBorder="1" applyAlignment="1">
      <alignment horizontal="left" vertical="center"/>
      <protection/>
    </xf>
    <xf numFmtId="0" fontId="2" fillId="0" borderId="18" xfId="70" applyFont="1" applyFill="1" applyBorder="1" applyAlignment="1">
      <alignment horizontal="right" vertical="center"/>
      <protection/>
    </xf>
    <xf numFmtId="0" fontId="2" fillId="0" borderId="7" xfId="64" applyNumberFormat="1" applyFont="1" applyFill="1" applyBorder="1" applyAlignment="1" applyProtection="1">
      <alignment horizontal="right" vertical="center"/>
      <protection/>
    </xf>
    <xf numFmtId="0" fontId="11" fillId="0" borderId="7" xfId="64" applyNumberFormat="1" applyFont="1" applyFill="1" applyBorder="1" applyAlignment="1" applyProtection="1">
      <alignment horizontal="right" vertical="center"/>
      <protection/>
    </xf>
    <xf numFmtId="0" fontId="2" fillId="16" borderId="7" xfId="0" applyNumberFormat="1" applyFont="1" applyFill="1" applyBorder="1" applyAlignment="1" applyProtection="1">
      <alignment vertical="center"/>
      <protection/>
    </xf>
    <xf numFmtId="0" fontId="11" fillId="16" borderId="7" xfId="0" applyNumberFormat="1" applyFont="1" applyFill="1" applyBorder="1" applyAlignment="1" applyProtection="1">
      <alignment vertical="center"/>
      <protection/>
    </xf>
    <xf numFmtId="0" fontId="5" fillId="0" borderId="0" xfId="68" applyFont="1" applyFill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13" fillId="0" borderId="0" xfId="71" applyFont="1" applyFill="1" applyAlignment="1">
      <alignment vertical="center"/>
      <protection/>
    </xf>
    <xf numFmtId="0" fontId="11" fillId="0" borderId="0" xfId="71" applyFont="1" applyFill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5" fillId="0" borderId="0" xfId="71" applyFill="1" applyAlignment="1">
      <alignment vertical="center"/>
      <protection/>
    </xf>
    <xf numFmtId="0" fontId="15" fillId="0" borderId="0" xfId="71" applyFill="1" applyAlignment="1">
      <alignment horizontal="left" vertical="center"/>
      <protection/>
    </xf>
    <xf numFmtId="0" fontId="9" fillId="0" borderId="0" xfId="71" applyFont="1" applyFill="1" applyAlignment="1">
      <alignment horizontal="left" vertical="center"/>
      <protection/>
    </xf>
    <xf numFmtId="0" fontId="2" fillId="0" borderId="0" xfId="71" applyFont="1" applyFill="1" applyAlignment="1">
      <alignment vertical="center"/>
      <protection/>
    </xf>
    <xf numFmtId="0" fontId="2" fillId="0" borderId="0" xfId="71" applyFont="1" applyFill="1" applyAlignment="1">
      <alignment horizontal="right" vertical="center"/>
      <protection/>
    </xf>
    <xf numFmtId="0" fontId="13" fillId="0" borderId="7" xfId="71" applyFont="1" applyFill="1" applyBorder="1" applyAlignment="1">
      <alignment vertical="center"/>
      <protection/>
    </xf>
    <xf numFmtId="0" fontId="13" fillId="0" borderId="7" xfId="71" applyFont="1" applyFill="1" applyBorder="1" applyAlignment="1">
      <alignment horizontal="left" vertical="center"/>
      <protection/>
    </xf>
    <xf numFmtId="0" fontId="4" fillId="0" borderId="7" xfId="71" applyFont="1" applyFill="1" applyBorder="1" applyAlignment="1">
      <alignment horizontal="center" vertical="center"/>
      <protection/>
    </xf>
    <xf numFmtId="0" fontId="4" fillId="0" borderId="7" xfId="71" applyFont="1" applyFill="1" applyBorder="1" applyAlignment="1">
      <alignment horizontal="center" vertical="center" wrapText="1"/>
      <protection/>
    </xf>
    <xf numFmtId="0" fontId="9" fillId="0" borderId="7" xfId="71" applyFont="1" applyFill="1" applyBorder="1" applyAlignment="1">
      <alignment vertical="center"/>
      <protection/>
    </xf>
    <xf numFmtId="0" fontId="9" fillId="0" borderId="7" xfId="71" applyFont="1" applyFill="1" applyBorder="1" applyAlignment="1">
      <alignment horizontal="left" vertical="center"/>
      <protection/>
    </xf>
    <xf numFmtId="3" fontId="2" fillId="0" borderId="7" xfId="71" applyNumberFormat="1" applyFont="1" applyFill="1" applyBorder="1" applyAlignment="1" applyProtection="1">
      <alignment vertical="center"/>
      <protection/>
    </xf>
    <xf numFmtId="1" fontId="2" fillId="0" borderId="7" xfId="71" applyNumberFormat="1" applyFont="1" applyFill="1" applyBorder="1" applyAlignment="1">
      <alignment vertical="center"/>
      <protection/>
    </xf>
    <xf numFmtId="192" fontId="2" fillId="0" borderId="7" xfId="53" applyNumberFormat="1" applyFont="1" applyFill="1" applyBorder="1" applyAlignment="1">
      <alignment vertical="center"/>
    </xf>
    <xf numFmtId="0" fontId="2" fillId="0" borderId="7" xfId="71" applyFont="1" applyFill="1" applyBorder="1" applyAlignment="1">
      <alignment vertical="center"/>
      <protection/>
    </xf>
    <xf numFmtId="3" fontId="2" fillId="0" borderId="7" xfId="71" applyNumberFormat="1" applyFont="1" applyFill="1" applyBorder="1" applyAlignment="1" applyProtection="1">
      <alignment horizontal="left" vertical="center"/>
      <protection/>
    </xf>
    <xf numFmtId="0" fontId="2" fillId="0" borderId="7" xfId="71" applyFont="1" applyBorder="1" applyAlignment="1">
      <alignment horizontal="left" vertical="center"/>
      <protection/>
    </xf>
    <xf numFmtId="3" fontId="2" fillId="0" borderId="7" xfId="71" applyNumberFormat="1" applyFont="1" applyFill="1" applyBorder="1" applyAlignment="1" applyProtection="1">
      <alignment vertical="center" wrapText="1"/>
      <protection/>
    </xf>
    <xf numFmtId="0" fontId="14" fillId="0" borderId="7" xfId="71" applyFont="1" applyFill="1" applyBorder="1" applyAlignment="1">
      <alignment horizontal="left" vertical="center"/>
      <protection/>
    </xf>
    <xf numFmtId="1" fontId="16" fillId="0" borderId="7" xfId="71" applyNumberFormat="1" applyFont="1" applyFill="1" applyBorder="1" applyAlignment="1">
      <alignment vertical="center"/>
      <protection/>
    </xf>
    <xf numFmtId="192" fontId="16" fillId="0" borderId="7" xfId="53" applyNumberFormat="1" applyFont="1" applyFill="1" applyBorder="1" applyAlignment="1">
      <alignment vertical="center"/>
    </xf>
    <xf numFmtId="0" fontId="2" fillId="0" borderId="7" xfId="71" applyFont="1" applyFill="1" applyBorder="1" applyAlignment="1">
      <alignment horizontal="left" vertical="center"/>
      <protection/>
    </xf>
    <xf numFmtId="0" fontId="11" fillId="0" borderId="7" xfId="71" applyFont="1" applyFill="1" applyBorder="1" applyAlignment="1">
      <alignment horizontal="center" vertical="center"/>
      <protection/>
    </xf>
    <xf numFmtId="0" fontId="11" fillId="0" borderId="7" xfId="71" applyFont="1" applyFill="1" applyBorder="1" applyAlignment="1">
      <alignment horizontal="distributed" vertical="center"/>
      <protection/>
    </xf>
    <xf numFmtId="0" fontId="11" fillId="0" borderId="7" xfId="71" applyFont="1" applyFill="1" applyBorder="1" applyAlignment="1">
      <alignment vertical="center"/>
      <protection/>
    </xf>
    <xf numFmtId="0" fontId="15" fillId="0" borderId="0" xfId="71" applyFill="1" applyBorder="1" applyAlignment="1">
      <alignment vertical="center"/>
      <protection/>
    </xf>
    <xf numFmtId="0" fontId="0" fillId="0" borderId="0" xfId="71" applyFont="1" applyFill="1" applyAlignment="1">
      <alignment vertical="center" wrapText="1"/>
      <protection/>
    </xf>
    <xf numFmtId="1" fontId="15" fillId="0" borderId="0" xfId="71" applyNumberFormat="1" applyFill="1" applyAlignment="1">
      <alignment vertical="center"/>
      <protection/>
    </xf>
    <xf numFmtId="3" fontId="0" fillId="0" borderId="0" xfId="71" applyNumberFormat="1" applyFont="1" applyFill="1" applyBorder="1" applyAlignment="1" applyProtection="1">
      <alignment vertical="center"/>
      <protection/>
    </xf>
    <xf numFmtId="0" fontId="0" fillId="0" borderId="0" xfId="71" applyFont="1" applyFill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193" fontId="2" fillId="0" borderId="7" xfId="71" applyNumberFormat="1" applyFont="1" applyFill="1" applyBorder="1" applyAlignment="1">
      <alignment vertical="center"/>
      <protection/>
    </xf>
    <xf numFmtId="0" fontId="14" fillId="0" borderId="0" xfId="71" applyFont="1" applyFill="1" applyAlignment="1">
      <alignment horizontal="left" vertical="center"/>
      <protection/>
    </xf>
    <xf numFmtId="193" fontId="16" fillId="0" borderId="7" xfId="71" applyNumberFormat="1" applyFont="1" applyFill="1" applyBorder="1" applyAlignment="1">
      <alignment vertical="center"/>
      <protection/>
    </xf>
    <xf numFmtId="3" fontId="16" fillId="0" borderId="7" xfId="71" applyNumberFormat="1" applyFont="1" applyFill="1" applyBorder="1" applyAlignment="1" applyProtection="1">
      <alignment vertical="center"/>
      <protection/>
    </xf>
    <xf numFmtId="195" fontId="2" fillId="0" borderId="7" xfId="71" applyNumberFormat="1" applyFont="1" applyFill="1" applyBorder="1" applyAlignment="1">
      <alignment vertical="center"/>
      <protection/>
    </xf>
    <xf numFmtId="0" fontId="11" fillId="0" borderId="19" xfId="71" applyFont="1" applyFill="1" applyBorder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18" fillId="0" borderId="0" xfId="71" applyFont="1" applyFill="1" applyAlignment="1">
      <alignment vertical="center"/>
      <protection/>
    </xf>
    <xf numFmtId="3" fontId="2" fillId="0" borderId="0" xfId="71" applyNumberFormat="1" applyFont="1" applyFill="1" applyBorder="1" applyAlignment="1" applyProtection="1">
      <alignment vertical="center"/>
      <protection/>
    </xf>
    <xf numFmtId="0" fontId="0" fillId="24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7" xfId="7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2" fillId="0" borderId="7" xfId="62" applyNumberFormat="1" applyFont="1" applyFill="1" applyBorder="1" applyAlignment="1" applyProtection="1">
      <alignment horizontal="left" vertical="center"/>
      <protection/>
    </xf>
    <xf numFmtId="49" fontId="2" fillId="0" borderId="7" xfId="0" applyNumberFormat="1" applyFont="1" applyFill="1" applyBorder="1" applyAlignment="1">
      <alignment horizontal="left" vertical="center"/>
    </xf>
    <xf numFmtId="191" fontId="2" fillId="0" borderId="7" xfId="71" applyNumberFormat="1" applyFont="1" applyFill="1" applyBorder="1" applyAlignment="1">
      <alignment vertical="center"/>
      <protection/>
    </xf>
    <xf numFmtId="49" fontId="0" fillId="0" borderId="7" xfId="0" applyNumberFormat="1" applyFill="1" applyBorder="1" applyAlignment="1">
      <alignment horizontal="left" vertical="center"/>
    </xf>
    <xf numFmtId="191" fontId="0" fillId="0" borderId="7" xfId="71" applyNumberFormat="1" applyFont="1" applyFill="1" applyBorder="1" applyAlignment="1">
      <alignment vertical="center"/>
      <protection/>
    </xf>
    <xf numFmtId="49" fontId="0" fillId="0" borderId="7" xfId="0" applyNumberFormat="1" applyFont="1" applyFill="1" applyBorder="1" applyAlignment="1">
      <alignment horizontal="left" vertical="center"/>
    </xf>
    <xf numFmtId="0" fontId="20" fillId="0" borderId="0" xfId="71" applyFont="1" applyFill="1" applyAlignment="1">
      <alignment vertical="center"/>
      <protection/>
    </xf>
    <xf numFmtId="0" fontId="61" fillId="0" borderId="0" xfId="71" applyFont="1" applyFill="1" applyAlignment="1">
      <alignment vertical="center"/>
      <protection/>
    </xf>
    <xf numFmtId="0" fontId="2" fillId="25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/>
      <protection/>
    </xf>
    <xf numFmtId="191" fontId="0" fillId="0" borderId="0" xfId="71" applyNumberFormat="1" applyFont="1" applyFill="1" applyAlignment="1">
      <alignment vertical="center"/>
      <protection/>
    </xf>
    <xf numFmtId="0" fontId="2" fillId="24" borderId="7" xfId="74" applyFont="1" applyFill="1" applyBorder="1" applyAlignment="1">
      <alignment horizontal="left" vertical="center"/>
      <protection/>
    </xf>
    <xf numFmtId="191" fontId="2" fillId="24" borderId="7" xfId="71" applyNumberFormat="1" applyFont="1" applyFill="1" applyBorder="1" applyAlignment="1">
      <alignment vertical="center"/>
      <protection/>
    </xf>
    <xf numFmtId="0" fontId="21" fillId="0" borderId="7" xfId="53" applyNumberFormat="1" applyFont="1" applyFill="1" applyBorder="1" applyAlignment="1">
      <alignment vertical="center" wrapText="1"/>
    </xf>
    <xf numFmtId="0" fontId="62" fillId="26" borderId="7" xfId="0" applyNumberFormat="1" applyFont="1" applyFill="1" applyBorder="1" applyAlignment="1" applyProtection="1">
      <alignment horizontal="left" vertical="center"/>
      <protection/>
    </xf>
    <xf numFmtId="191" fontId="61" fillId="26" borderId="7" xfId="71" applyNumberFormat="1" applyFont="1" applyFill="1" applyBorder="1" applyAlignment="1">
      <alignment vertical="center"/>
      <protection/>
    </xf>
    <xf numFmtId="191" fontId="63" fillId="0" borderId="7" xfId="0" applyNumberFormat="1" applyFont="1" applyFill="1" applyBorder="1" applyAlignment="1">
      <alignment horizontal="right" vertical="center" wrapText="1"/>
    </xf>
    <xf numFmtId="0" fontId="64" fillId="0" borderId="7" xfId="53" applyNumberFormat="1" applyFont="1" applyFill="1" applyBorder="1" applyAlignment="1">
      <alignment vertical="center" wrapText="1"/>
    </xf>
    <xf numFmtId="191" fontId="13" fillId="0" borderId="7" xfId="0" applyNumberFormat="1" applyFont="1" applyFill="1" applyBorder="1" applyAlignment="1">
      <alignment horizontal="right" vertical="center" wrapText="1"/>
    </xf>
    <xf numFmtId="191" fontId="61" fillId="0" borderId="7" xfId="71" applyNumberFormat="1" applyFont="1" applyFill="1" applyBorder="1" applyAlignment="1">
      <alignment vertical="center"/>
      <protection/>
    </xf>
    <xf numFmtId="191" fontId="2" fillId="25" borderId="7" xfId="71" applyNumberFormat="1" applyFont="1" applyFill="1" applyBorder="1" applyAlignment="1">
      <alignment vertical="center"/>
      <protection/>
    </xf>
    <xf numFmtId="0" fontId="62" fillId="16" borderId="7" xfId="0" applyNumberFormat="1" applyFont="1" applyFill="1" applyBorder="1" applyAlignment="1" applyProtection="1">
      <alignment horizontal="left" vertical="center"/>
      <protection/>
    </xf>
    <xf numFmtId="191" fontId="61" fillId="24" borderId="7" xfId="71" applyNumberFormat="1" applyFont="1" applyFill="1" applyBorder="1" applyAlignment="1">
      <alignment vertical="center"/>
      <protection/>
    </xf>
    <xf numFmtId="191" fontId="61" fillId="25" borderId="7" xfId="71" applyNumberFormat="1" applyFont="1" applyFill="1" applyBorder="1" applyAlignment="1">
      <alignment vertical="center"/>
      <protection/>
    </xf>
    <xf numFmtId="0" fontId="21" fillId="25" borderId="7" xfId="53" applyNumberFormat="1" applyFont="1" applyFill="1" applyBorder="1" applyAlignment="1">
      <alignment vertical="center" wrapText="1"/>
    </xf>
    <xf numFmtId="0" fontId="11" fillId="26" borderId="7" xfId="0" applyNumberFormat="1" applyFont="1" applyFill="1" applyBorder="1" applyAlignment="1" applyProtection="1">
      <alignment horizontal="left" vertical="center"/>
      <protection/>
    </xf>
    <xf numFmtId="191" fontId="2" fillId="26" borderId="7" xfId="71" applyNumberFormat="1" applyFont="1" applyFill="1" applyBorder="1" applyAlignment="1">
      <alignment vertical="center"/>
      <protection/>
    </xf>
    <xf numFmtId="0" fontId="2" fillId="27" borderId="7" xfId="0" applyNumberFormat="1" applyFont="1" applyFill="1" applyBorder="1" applyAlignment="1" applyProtection="1">
      <alignment horizontal="left" vertical="center"/>
      <protection/>
    </xf>
    <xf numFmtId="0" fontId="11" fillId="27" borderId="7" xfId="0" applyNumberFormat="1" applyFont="1" applyFill="1" applyBorder="1" applyAlignment="1" applyProtection="1">
      <alignment horizontal="left" vertical="center"/>
      <protection/>
    </xf>
    <xf numFmtId="0" fontId="2" fillId="24" borderId="7" xfId="74" applyFont="1" applyFill="1" applyBorder="1" applyAlignment="1">
      <alignment vertical="center"/>
      <protection/>
    </xf>
    <xf numFmtId="0" fontId="2" fillId="0" borderId="7" xfId="74" applyFont="1" applyFill="1" applyBorder="1" applyAlignment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0" fontId="2" fillId="0" borderId="7" xfId="74" applyFont="1" applyFill="1" applyBorder="1" applyAlignment="1">
      <alignment vertical="center"/>
      <protection/>
    </xf>
    <xf numFmtId="0" fontId="61" fillId="24" borderId="7" xfId="74" applyFont="1" applyFill="1" applyBorder="1" applyAlignment="1">
      <alignment vertical="center"/>
      <protection/>
    </xf>
    <xf numFmtId="0" fontId="2" fillId="24" borderId="7" xfId="74" applyFont="1" applyFill="1" applyBorder="1" applyAlignment="1">
      <alignment horizontal="center" vertical="center"/>
      <protection/>
    </xf>
    <xf numFmtId="0" fontId="2" fillId="24" borderId="7" xfId="74" applyFont="1" applyFill="1" applyBorder="1" applyAlignment="1">
      <alignment horizontal="right" vertical="center"/>
      <protection/>
    </xf>
    <xf numFmtId="0" fontId="22" fillId="0" borderId="0" xfId="71" applyFont="1" applyFill="1" applyAlignment="1">
      <alignment vertical="center"/>
      <protection/>
    </xf>
    <xf numFmtId="191" fontId="0" fillId="0" borderId="7" xfId="0" applyNumberFormat="1" applyFont="1" applyFill="1" applyBorder="1" applyAlignment="1">
      <alignment vertical="center"/>
    </xf>
    <xf numFmtId="191" fontId="5" fillId="0" borderId="7" xfId="71" applyNumberFormat="1" applyFont="1" applyFill="1" applyBorder="1" applyAlignment="1">
      <alignment vertical="center"/>
      <protection/>
    </xf>
    <xf numFmtId="0" fontId="5" fillId="0" borderId="7" xfId="7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191" fontId="2" fillId="24" borderId="7" xfId="0" applyNumberFormat="1" applyFont="1" applyFill="1" applyBorder="1" applyAlignment="1">
      <alignment horizontal="right" vertical="center"/>
    </xf>
    <xf numFmtId="191" fontId="2" fillId="0" borderId="7" xfId="0" applyNumberFormat="1" applyFont="1" applyFill="1" applyBorder="1" applyAlignment="1">
      <alignment horizontal="right" vertical="center"/>
    </xf>
    <xf numFmtId="191" fontId="23" fillId="28" borderId="7" xfId="0" applyNumberFormat="1" applyFont="1" applyFill="1" applyBorder="1" applyAlignment="1">
      <alignment horizontal="right" vertical="center" wrapText="1"/>
    </xf>
    <xf numFmtId="0" fontId="61" fillId="0" borderId="7" xfId="67" applyFont="1" applyFill="1" applyBorder="1" applyAlignment="1">
      <alignment vertical="center" shrinkToFit="1"/>
      <protection/>
    </xf>
    <xf numFmtId="191" fontId="61" fillId="24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/>
    </xf>
    <xf numFmtId="0" fontId="2" fillId="16" borderId="19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/>
    </xf>
    <xf numFmtId="191" fontId="2" fillId="0" borderId="19" xfId="0" applyNumberFormat="1" applyFont="1" applyFill="1" applyBorder="1" applyAlignment="1">
      <alignment horizontal="right" vertical="center"/>
    </xf>
    <xf numFmtId="0" fontId="2" fillId="0" borderId="7" xfId="67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vertical="center" wrapText="1"/>
    </xf>
    <xf numFmtId="0" fontId="2" fillId="16" borderId="20" xfId="0" applyNumberFormat="1" applyFont="1" applyFill="1" applyBorder="1" applyAlignment="1" applyProtection="1">
      <alignment vertical="center"/>
      <protection/>
    </xf>
    <xf numFmtId="191" fontId="2" fillId="24" borderId="2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7" xfId="0" applyFill="1" applyBorder="1" applyAlignment="1">
      <alignment/>
    </xf>
    <xf numFmtId="0" fontId="61" fillId="0" borderId="7" xfId="72" applyFont="1" applyFill="1" applyBorder="1" applyAlignment="1">
      <alignment vertical="center" shrinkToFit="1"/>
      <protection/>
    </xf>
    <xf numFmtId="191" fontId="23" fillId="28" borderId="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9" fontId="2" fillId="24" borderId="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93" fontId="2" fillId="0" borderId="7" xfId="97" applyNumberFormat="1" applyFont="1" applyFill="1" applyBorder="1" applyAlignment="1">
      <alignment horizontal="right" vertical="center"/>
    </xf>
    <xf numFmtId="191" fontId="2" fillId="0" borderId="7" xfId="97" applyNumberFormat="1" applyFont="1" applyFill="1" applyBorder="1" applyAlignment="1">
      <alignment horizontal="right" vertical="center"/>
    </xf>
    <xf numFmtId="191" fontId="2" fillId="0" borderId="0" xfId="0" applyNumberFormat="1" applyFont="1" applyFill="1" applyAlignment="1">
      <alignment/>
    </xf>
    <xf numFmtId="49" fontId="2" fillId="0" borderId="7" xfId="0" applyNumberFormat="1" applyFont="1" applyFill="1" applyBorder="1" applyAlignment="1">
      <alignment horizontal="center" vertical="center"/>
    </xf>
    <xf numFmtId="0" fontId="61" fillId="0" borderId="0" xfId="71" applyFont="1" applyFill="1" applyAlignment="1">
      <alignment vertical="center"/>
      <protection/>
    </xf>
    <xf numFmtId="0" fontId="62" fillId="26" borderId="7" xfId="0" applyNumberFormat="1" applyFont="1" applyFill="1" applyBorder="1" applyAlignment="1" applyProtection="1">
      <alignment horizontal="left" vertical="center"/>
      <protection/>
    </xf>
    <xf numFmtId="191" fontId="61" fillId="26" borderId="7" xfId="71" applyNumberFormat="1" applyFont="1" applyFill="1" applyBorder="1" applyAlignment="1">
      <alignment vertical="center"/>
      <protection/>
    </xf>
    <xf numFmtId="191" fontId="61" fillId="0" borderId="7" xfId="71" applyNumberFormat="1" applyFont="1" applyFill="1" applyBorder="1" applyAlignment="1">
      <alignment vertical="center"/>
      <protection/>
    </xf>
    <xf numFmtId="0" fontId="64" fillId="0" borderId="7" xfId="53" applyNumberFormat="1" applyFont="1" applyFill="1" applyBorder="1" applyAlignment="1">
      <alignment vertical="center" wrapText="1"/>
    </xf>
    <xf numFmtId="191" fontId="13" fillId="0" borderId="7" xfId="0" applyNumberFormat="1" applyFont="1" applyFill="1" applyBorder="1" applyAlignment="1">
      <alignment horizontal="right" vertical="center" wrapText="1"/>
    </xf>
    <xf numFmtId="191" fontId="61" fillId="25" borderId="7" xfId="71" applyNumberFormat="1" applyFont="1" applyFill="1" applyBorder="1" applyAlignment="1">
      <alignment vertical="center"/>
      <protection/>
    </xf>
    <xf numFmtId="191" fontId="61" fillId="24" borderId="7" xfId="71" applyNumberFormat="1" applyFont="1" applyFill="1" applyBorder="1" applyAlignment="1">
      <alignment vertical="center"/>
      <protection/>
    </xf>
    <xf numFmtId="0" fontId="2" fillId="29" borderId="0" xfId="71" applyFont="1" applyFill="1" applyAlignment="1">
      <alignment vertical="center"/>
      <protection/>
    </xf>
    <xf numFmtId="0" fontId="11" fillId="29" borderId="7" xfId="0" applyNumberFormat="1" applyFont="1" applyFill="1" applyBorder="1" applyAlignment="1" applyProtection="1">
      <alignment horizontal="left" vertical="center"/>
      <protection/>
    </xf>
    <xf numFmtId="191" fontId="2" fillId="29" borderId="7" xfId="71" applyNumberFormat="1" applyFont="1" applyFill="1" applyBorder="1" applyAlignment="1">
      <alignment vertical="center"/>
      <protection/>
    </xf>
    <xf numFmtId="0" fontId="21" fillId="29" borderId="7" xfId="53" applyNumberFormat="1" applyFont="1" applyFill="1" applyBorder="1" applyAlignment="1">
      <alignment vertical="center" wrapText="1"/>
    </xf>
    <xf numFmtId="0" fontId="62" fillId="29" borderId="7" xfId="0" applyNumberFormat="1" applyFont="1" applyFill="1" applyBorder="1" applyAlignment="1" applyProtection="1">
      <alignment horizontal="left" vertical="center"/>
      <protection/>
    </xf>
    <xf numFmtId="191" fontId="61" fillId="29" borderId="7" xfId="71" applyNumberFormat="1" applyFont="1" applyFill="1" applyBorder="1" applyAlignment="1">
      <alignment vertical="center"/>
      <protection/>
    </xf>
    <xf numFmtId="0" fontId="61" fillId="29" borderId="0" xfId="71" applyFont="1" applyFill="1" applyAlignment="1">
      <alignment vertical="center"/>
      <protection/>
    </xf>
    <xf numFmtId="0" fontId="62" fillId="29" borderId="7" xfId="0" applyNumberFormat="1" applyFont="1" applyFill="1" applyBorder="1" applyAlignment="1" applyProtection="1">
      <alignment horizontal="left" vertical="center"/>
      <protection/>
    </xf>
    <xf numFmtId="191" fontId="61" fillId="29" borderId="7" xfId="71" applyNumberFormat="1" applyFont="1" applyFill="1" applyBorder="1" applyAlignment="1">
      <alignment vertical="center"/>
      <protection/>
    </xf>
    <xf numFmtId="0" fontId="64" fillId="29" borderId="7" xfId="53" applyNumberFormat="1" applyFont="1" applyFill="1" applyBorder="1" applyAlignment="1">
      <alignment vertical="center" wrapText="1"/>
    </xf>
    <xf numFmtId="191" fontId="63" fillId="29" borderId="7" xfId="0" applyNumberFormat="1" applyFont="1" applyFill="1" applyBorder="1" applyAlignment="1">
      <alignment horizontal="right" vertical="center" wrapText="1"/>
    </xf>
    <xf numFmtId="0" fontId="61" fillId="25" borderId="0" xfId="71" applyFont="1" applyFill="1" applyAlignment="1">
      <alignment vertical="center"/>
      <protection/>
    </xf>
    <xf numFmtId="0" fontId="64" fillId="25" borderId="7" xfId="53" applyNumberFormat="1" applyFont="1" applyFill="1" applyBorder="1" applyAlignment="1">
      <alignment vertical="center" wrapText="1"/>
    </xf>
    <xf numFmtId="0" fontId="61" fillId="27" borderId="0" xfId="71" applyFont="1" applyFill="1" applyAlignment="1">
      <alignment vertical="center"/>
      <protection/>
    </xf>
    <xf numFmtId="0" fontId="62" fillId="27" borderId="7" xfId="0" applyNumberFormat="1" applyFont="1" applyFill="1" applyBorder="1" applyAlignment="1" applyProtection="1">
      <alignment horizontal="left" vertical="center"/>
      <protection/>
    </xf>
    <xf numFmtId="191" fontId="61" fillId="27" borderId="7" xfId="71" applyNumberFormat="1" applyFont="1" applyFill="1" applyBorder="1" applyAlignment="1">
      <alignment vertical="center"/>
      <protection/>
    </xf>
    <xf numFmtId="0" fontId="64" fillId="27" borderId="7" xfId="53" applyNumberFormat="1" applyFont="1" applyFill="1" applyBorder="1" applyAlignment="1">
      <alignment vertical="center" wrapText="1"/>
    </xf>
    <xf numFmtId="0" fontId="2" fillId="16" borderId="7" xfId="0" applyNumberFormat="1" applyFont="1" applyFill="1" applyBorder="1" applyAlignment="1" applyProtection="1">
      <alignment horizontal="left" vertical="center"/>
      <protection/>
    </xf>
    <xf numFmtId="0" fontId="60" fillId="0" borderId="7" xfId="71" applyFont="1" applyFill="1" applyBorder="1" applyAlignment="1">
      <alignment vertical="center"/>
      <protection/>
    </xf>
    <xf numFmtId="0" fontId="60" fillId="0" borderId="0" xfId="71" applyFont="1" applyFill="1" applyAlignment="1">
      <alignment vertical="center"/>
      <protection/>
    </xf>
    <xf numFmtId="0" fontId="5" fillId="29" borderId="7" xfId="71" applyFont="1" applyFill="1" applyBorder="1" applyAlignment="1">
      <alignment vertical="center"/>
      <protection/>
    </xf>
    <xf numFmtId="0" fontId="5" fillId="29" borderId="0" xfId="71" applyFont="1" applyFill="1" applyAlignment="1">
      <alignment vertical="center"/>
      <protection/>
    </xf>
    <xf numFmtId="191" fontId="5" fillId="29" borderId="7" xfId="71" applyNumberFormat="1" applyFont="1" applyFill="1" applyBorder="1" applyAlignment="1">
      <alignment vertical="center"/>
      <protection/>
    </xf>
    <xf numFmtId="0" fontId="60" fillId="29" borderId="7" xfId="71" applyFont="1" applyFill="1" applyBorder="1" applyAlignment="1">
      <alignment vertical="center"/>
      <protection/>
    </xf>
    <xf numFmtId="0" fontId="60" fillId="29" borderId="0" xfId="71" applyFont="1" applyFill="1" applyAlignment="1">
      <alignment vertical="center"/>
      <protection/>
    </xf>
    <xf numFmtId="191" fontId="60" fillId="29" borderId="7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vertical="center" wrapText="1"/>
    </xf>
    <xf numFmtId="191" fontId="61" fillId="24" borderId="7" xfId="71" applyNumberFormat="1" applyFont="1" applyFill="1" applyBorder="1" applyAlignment="1">
      <alignment vertical="center"/>
      <protection/>
    </xf>
    <xf numFmtId="0" fontId="60" fillId="0" borderId="7" xfId="71" applyFont="1" applyFill="1" applyBorder="1" applyAlignment="1">
      <alignment vertical="center"/>
      <protection/>
    </xf>
    <xf numFmtId="0" fontId="60" fillId="0" borderId="0" xfId="71" applyFont="1" applyFill="1" applyAlignment="1">
      <alignment vertical="center"/>
      <protection/>
    </xf>
    <xf numFmtId="0" fontId="62" fillId="29" borderId="7" xfId="0" applyNumberFormat="1" applyFont="1" applyFill="1" applyBorder="1" applyAlignment="1" applyProtection="1">
      <alignment horizontal="left" vertical="center"/>
      <protection/>
    </xf>
    <xf numFmtId="191" fontId="61" fillId="29" borderId="7" xfId="71" applyNumberFormat="1" applyFont="1" applyFill="1" applyBorder="1" applyAlignment="1">
      <alignment vertical="center"/>
      <protection/>
    </xf>
    <xf numFmtId="0" fontId="60" fillId="29" borderId="7" xfId="71" applyFont="1" applyFill="1" applyBorder="1" applyAlignment="1">
      <alignment vertical="center"/>
      <protection/>
    </xf>
    <xf numFmtId="0" fontId="60" fillId="29" borderId="0" xfId="71" applyFont="1" applyFill="1" applyAlignment="1">
      <alignment vertical="center"/>
      <protection/>
    </xf>
    <xf numFmtId="0" fontId="62" fillId="26" borderId="7" xfId="0" applyNumberFormat="1" applyFont="1" applyFill="1" applyBorder="1" applyAlignment="1" applyProtection="1">
      <alignment horizontal="left" vertical="center"/>
      <protection/>
    </xf>
    <xf numFmtId="191" fontId="61" fillId="26" borderId="7" xfId="71" applyNumberFormat="1" applyFont="1" applyFill="1" applyBorder="1" applyAlignment="1">
      <alignment vertical="center"/>
      <protection/>
    </xf>
    <xf numFmtId="191" fontId="61" fillId="0" borderId="7" xfId="71" applyNumberFormat="1" applyFont="1" applyFill="1" applyBorder="1" applyAlignment="1">
      <alignment vertical="center"/>
      <protection/>
    </xf>
    <xf numFmtId="193" fontId="2" fillId="24" borderId="7" xfId="71" applyNumberFormat="1" applyFont="1" applyFill="1" applyBorder="1" applyAlignment="1">
      <alignment vertical="center"/>
      <protection/>
    </xf>
    <xf numFmtId="0" fontId="2" fillId="16" borderId="7" xfId="0" applyNumberFormat="1" applyFont="1" applyFill="1" applyBorder="1" applyAlignment="1" applyProtection="1">
      <alignment horizontal="left" vertical="center"/>
      <protection/>
    </xf>
    <xf numFmtId="3" fontId="2" fillId="24" borderId="7" xfId="71" applyNumberFormat="1" applyFont="1" applyFill="1" applyBorder="1" applyAlignment="1" applyProtection="1">
      <alignment vertical="center"/>
      <protection/>
    </xf>
    <xf numFmtId="0" fontId="2" fillId="24" borderId="7" xfId="71" applyFont="1" applyFill="1" applyBorder="1" applyAlignment="1">
      <alignment vertical="center"/>
      <protection/>
    </xf>
    <xf numFmtId="195" fontId="2" fillId="24" borderId="7" xfId="71" applyNumberFormat="1" applyFont="1" applyFill="1" applyBorder="1" applyAlignment="1">
      <alignment vertical="center"/>
      <protection/>
    </xf>
    <xf numFmtId="0" fontId="2" fillId="24" borderId="7" xfId="71" applyFont="1" applyFill="1" applyBorder="1" applyAlignment="1">
      <alignment horizontal="distributed" vertical="center"/>
      <protection/>
    </xf>
    <xf numFmtId="0" fontId="11" fillId="24" borderId="7" xfId="71" applyFont="1" applyFill="1" applyBorder="1" applyAlignment="1">
      <alignment horizontal="distributed" vertical="center"/>
      <protection/>
    </xf>
    <xf numFmtId="0" fontId="2" fillId="0" borderId="7" xfId="71" applyFont="1" applyFill="1" applyBorder="1" applyAlignment="1">
      <alignment vertical="center"/>
      <protection/>
    </xf>
    <xf numFmtId="0" fontId="2" fillId="24" borderId="7" xfId="71" applyFont="1" applyFill="1" applyBorder="1" applyAlignment="1">
      <alignment horizontal="center" vertical="center"/>
      <protection/>
    </xf>
    <xf numFmtId="49" fontId="4" fillId="0" borderId="7" xfId="0" applyNumberFormat="1" applyFont="1" applyFill="1" applyBorder="1" applyAlignment="1">
      <alignment horizontal="center" vertical="center" wrapText="1"/>
    </xf>
    <xf numFmtId="3" fontId="11" fillId="24" borderId="7" xfId="71" applyNumberFormat="1" applyFont="1" applyFill="1" applyBorder="1" applyAlignment="1" applyProtection="1">
      <alignment vertical="center"/>
      <protection/>
    </xf>
    <xf numFmtId="1" fontId="2" fillId="24" borderId="7" xfId="71" applyNumberFormat="1" applyFont="1" applyFill="1" applyBorder="1" applyAlignment="1">
      <alignment vertical="center"/>
      <protection/>
    </xf>
    <xf numFmtId="3" fontId="11" fillId="24" borderId="7" xfId="71" applyNumberFormat="1" applyFont="1" applyFill="1" applyBorder="1" applyAlignment="1" applyProtection="1">
      <alignment vertical="center" wrapText="1"/>
      <protection/>
    </xf>
    <xf numFmtId="3" fontId="62" fillId="24" borderId="7" xfId="71" applyNumberFormat="1" applyFont="1" applyFill="1" applyBorder="1" applyAlignment="1" applyProtection="1">
      <alignment vertical="center"/>
      <protection/>
    </xf>
    <xf numFmtId="1" fontId="61" fillId="24" borderId="7" xfId="71" applyNumberFormat="1" applyFont="1" applyFill="1" applyBorder="1" applyAlignment="1">
      <alignment vertical="center"/>
      <protection/>
    </xf>
    <xf numFmtId="0" fontId="11" fillId="16" borderId="7" xfId="0" applyNumberFormat="1" applyFont="1" applyFill="1" applyBorder="1" applyAlignment="1" applyProtection="1">
      <alignment horizontal="left" vertical="center"/>
      <protection/>
    </xf>
    <xf numFmtId="0" fontId="62" fillId="16" borderId="7" xfId="0" applyNumberFormat="1" applyFont="1" applyFill="1" applyBorder="1" applyAlignment="1" applyProtection="1">
      <alignment vertical="center"/>
      <protection/>
    </xf>
    <xf numFmtId="0" fontId="11" fillId="26" borderId="7" xfId="0" applyNumberFormat="1" applyFont="1" applyFill="1" applyBorder="1" applyAlignment="1" applyProtection="1">
      <alignment horizontal="left" vertical="center"/>
      <protection/>
    </xf>
    <xf numFmtId="1" fontId="2" fillId="26" borderId="7" xfId="71" applyNumberFormat="1" applyFont="1" applyFill="1" applyBorder="1" applyAlignment="1">
      <alignment vertical="center"/>
      <protection/>
    </xf>
    <xf numFmtId="0" fontId="11" fillId="16" borderId="7" xfId="0" applyNumberFormat="1" applyFont="1" applyFill="1" applyBorder="1" applyAlignment="1" applyProtection="1">
      <alignment vertical="center"/>
      <protection/>
    </xf>
    <xf numFmtId="1" fontId="2" fillId="0" borderId="7" xfId="71" applyNumberFormat="1" applyFont="1" applyFill="1" applyBorder="1" applyAlignment="1">
      <alignment vertical="center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0" fontId="62" fillId="16" borderId="7" xfId="0" applyNumberFormat="1" applyFont="1" applyFill="1" applyBorder="1" applyAlignment="1" applyProtection="1">
      <alignment horizontal="left" vertical="center"/>
      <protection/>
    </xf>
    <xf numFmtId="3" fontId="61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7" xfId="71" applyFont="1" applyFill="1" applyBorder="1" applyAlignment="1">
      <alignment horizontal="center" vertical="center"/>
      <protection/>
    </xf>
    <xf numFmtId="0" fontId="11" fillId="0" borderId="7" xfId="71" applyFont="1" applyFill="1" applyBorder="1" applyAlignment="1">
      <alignment horizontal="distributed" vertical="center"/>
      <protection/>
    </xf>
    <xf numFmtId="3" fontId="2" fillId="0" borderId="7" xfId="71" applyNumberFormat="1" applyFont="1" applyFill="1" applyBorder="1" applyAlignment="1" applyProtection="1">
      <alignment vertical="center" wrapText="1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1" fontId="13" fillId="0" borderId="7" xfId="71" applyNumberFormat="1" applyFont="1" applyFill="1" applyBorder="1" applyAlignment="1">
      <alignment horizontal="center" vertical="center"/>
      <protection/>
    </xf>
    <xf numFmtId="0" fontId="61" fillId="0" borderId="7" xfId="71" applyFont="1" applyFill="1" applyBorder="1" applyAlignment="1">
      <alignment vertical="center"/>
      <protection/>
    </xf>
    <xf numFmtId="0" fontId="65" fillId="0" borderId="7" xfId="71" applyFont="1" applyFill="1" applyBorder="1" applyAlignment="1">
      <alignment horizontal="left" vertical="center"/>
      <protection/>
    </xf>
    <xf numFmtId="0" fontId="62" fillId="26" borderId="7" xfId="0" applyNumberFormat="1" applyFont="1" applyFill="1" applyBorder="1" applyAlignment="1" applyProtection="1">
      <alignment horizontal="left" vertical="center"/>
      <protection/>
    </xf>
    <xf numFmtId="1" fontId="61" fillId="26" borderId="7" xfId="71" applyNumberFormat="1" applyFont="1" applyFill="1" applyBorder="1" applyAlignment="1">
      <alignment vertical="center"/>
      <protection/>
    </xf>
    <xf numFmtId="1" fontId="61" fillId="0" borderId="7" xfId="71" applyNumberFormat="1" applyFont="1" applyFill="1" applyBorder="1" applyAlignment="1">
      <alignment vertical="center"/>
      <protection/>
    </xf>
    <xf numFmtId="0" fontId="65" fillId="0" borderId="0" xfId="71" applyFont="1" applyFill="1" applyAlignment="1">
      <alignment vertical="center"/>
      <protection/>
    </xf>
    <xf numFmtId="1" fontId="63" fillId="0" borderId="7" xfId="71" applyNumberFormat="1" applyFont="1" applyFill="1" applyBorder="1" applyAlignment="1">
      <alignment horizontal="center" vertical="center"/>
      <protection/>
    </xf>
    <xf numFmtId="49" fontId="11" fillId="0" borderId="7" xfId="64" applyNumberFormat="1" applyFont="1" applyFill="1" applyBorder="1" applyAlignment="1" applyProtection="1">
      <alignment horizontal="left" vertical="center"/>
      <protection/>
    </xf>
    <xf numFmtId="49" fontId="2" fillId="0" borderId="7" xfId="0" applyNumberFormat="1" applyFont="1" applyFill="1" applyBorder="1" applyAlignment="1">
      <alignment horizontal="center" vertical="center"/>
    </xf>
    <xf numFmtId="0" fontId="2" fillId="16" borderId="7" xfId="0" applyNumberFormat="1" applyFont="1" applyFill="1" applyBorder="1" applyAlignment="1" applyProtection="1">
      <alignment vertical="center"/>
      <protection/>
    </xf>
    <xf numFmtId="49" fontId="2" fillId="0" borderId="7" xfId="64" applyNumberFormat="1" applyFont="1" applyFill="1" applyBorder="1" applyAlignment="1" applyProtection="1">
      <alignment horizontal="left" vertical="center"/>
      <protection/>
    </xf>
    <xf numFmtId="193" fontId="2" fillId="0" borderId="7" xfId="70" applyNumberFormat="1" applyFont="1" applyFill="1" applyBorder="1" applyAlignment="1">
      <alignment horizontal="right" vertical="center"/>
      <protection/>
    </xf>
    <xf numFmtId="193" fontId="2" fillId="0" borderId="7" xfId="70" applyNumberFormat="1" applyFont="1" applyFill="1" applyBorder="1" applyAlignment="1">
      <alignment horizontal="center" vertical="center"/>
      <protection/>
    </xf>
    <xf numFmtId="193" fontId="2" fillId="0" borderId="7" xfId="70" applyNumberFormat="1" applyFont="1" applyFill="1" applyBorder="1" applyAlignment="1">
      <alignment horizontal="left" vertical="center"/>
      <protection/>
    </xf>
    <xf numFmtId="0" fontId="5" fillId="0" borderId="7" xfId="70" applyFill="1" applyBorder="1">
      <alignment vertical="center"/>
      <protection/>
    </xf>
    <xf numFmtId="49" fontId="4" fillId="0" borderId="7" xfId="0" applyNumberFormat="1" applyFont="1" applyFill="1" applyBorder="1" applyAlignment="1">
      <alignment horizontal="center" vertical="center"/>
    </xf>
    <xf numFmtId="193" fontId="19" fillId="0" borderId="7" xfId="70" applyNumberFormat="1" applyFont="1" applyFill="1" applyBorder="1" applyAlignment="1">
      <alignment horizontal="center" vertical="center" wrapText="1"/>
      <protection/>
    </xf>
    <xf numFmtId="0" fontId="4" fillId="0" borderId="7" xfId="0" applyNumberFormat="1" applyFont="1" applyFill="1" applyBorder="1" applyAlignment="1">
      <alignment horizontal="center" vertical="center"/>
    </xf>
    <xf numFmtId="49" fontId="2" fillId="0" borderId="7" xfId="64" applyNumberFormat="1" applyFont="1" applyFill="1" applyBorder="1" applyAlignment="1" applyProtection="1">
      <alignment horizontal="left" vertical="center" indent="1"/>
      <protection/>
    </xf>
    <xf numFmtId="193" fontId="6" fillId="0" borderId="7" xfId="68" applyNumberFormat="1" applyFont="1" applyFill="1" applyBorder="1" applyAlignment="1">
      <alignment horizontal="center" vertical="center" wrapText="1"/>
      <protection/>
    </xf>
    <xf numFmtId="193" fontId="12" fillId="0" borderId="7" xfId="68" applyNumberFormat="1" applyFont="1" applyFill="1" applyBorder="1" applyAlignment="1">
      <alignment horizontal="center" vertical="center" wrapText="1"/>
      <protection/>
    </xf>
    <xf numFmtId="0" fontId="2" fillId="0" borderId="7" xfId="72" applyFont="1" applyFill="1" applyBorder="1" applyAlignment="1">
      <alignment vertical="center" shrinkToFit="1"/>
      <protection/>
    </xf>
    <xf numFmtId="0" fontId="2" fillId="0" borderId="7" xfId="72" applyFont="1" applyFill="1" applyBorder="1" applyAlignment="1">
      <alignment horizontal="center" vertical="center" shrinkToFit="1"/>
      <protection/>
    </xf>
    <xf numFmtId="0" fontId="2" fillId="16" borderId="7" xfId="0" applyNumberFormat="1" applyFont="1" applyFill="1" applyBorder="1" applyAlignment="1" applyProtection="1">
      <alignment horizontal="left" vertical="center"/>
      <protection/>
    </xf>
    <xf numFmtId="0" fontId="2" fillId="16" borderId="22" xfId="0" applyNumberFormat="1" applyFont="1" applyFill="1" applyBorder="1" applyAlignment="1" applyProtection="1">
      <alignment horizontal="left" vertical="center"/>
      <protection/>
    </xf>
    <xf numFmtId="0" fontId="2" fillId="16" borderId="7" xfId="0" applyNumberFormat="1" applyFont="1" applyFill="1" applyBorder="1" applyAlignment="1" applyProtection="1">
      <alignment horizontal="center" vertical="center"/>
      <protection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30" borderId="0" xfId="71" applyFont="1" applyFill="1" applyAlignment="1">
      <alignment vertical="center"/>
      <protection/>
    </xf>
    <xf numFmtId="0" fontId="11" fillId="30" borderId="7" xfId="0" applyNumberFormat="1" applyFont="1" applyFill="1" applyBorder="1" applyAlignment="1" applyProtection="1">
      <alignment horizontal="left" vertical="center"/>
      <protection/>
    </xf>
    <xf numFmtId="191" fontId="2" fillId="30" borderId="7" xfId="71" applyNumberFormat="1" applyFont="1" applyFill="1" applyBorder="1" applyAlignment="1">
      <alignment vertical="center"/>
      <protection/>
    </xf>
    <xf numFmtId="191" fontId="63" fillId="30" borderId="7" xfId="0" applyNumberFormat="1" applyFont="1" applyFill="1" applyBorder="1" applyAlignment="1">
      <alignment horizontal="right" vertical="center" wrapText="1"/>
    </xf>
    <xf numFmtId="0" fontId="21" fillId="30" borderId="7" xfId="53" applyNumberFormat="1" applyFont="1" applyFill="1" applyBorder="1" applyAlignment="1">
      <alignment vertical="center" wrapText="1"/>
    </xf>
    <xf numFmtId="0" fontId="2" fillId="30" borderId="7" xfId="0" applyNumberFormat="1" applyFont="1" applyFill="1" applyBorder="1" applyAlignment="1" applyProtection="1">
      <alignment horizontal="left" vertical="center"/>
      <protection/>
    </xf>
    <xf numFmtId="191" fontId="13" fillId="30" borderId="7" xfId="0" applyNumberFormat="1" applyFont="1" applyFill="1" applyBorder="1" applyAlignment="1">
      <alignment horizontal="right" vertical="center" wrapText="1"/>
    </xf>
    <xf numFmtId="191" fontId="13" fillId="0" borderId="7" xfId="71" applyNumberFormat="1" applyFont="1" applyFill="1" applyBorder="1" applyAlignment="1">
      <alignment horizontal="center" vertical="center"/>
      <protection/>
    </xf>
    <xf numFmtId="1" fontId="2" fillId="0" borderId="7" xfId="71" applyNumberFormat="1" applyFont="1" applyFill="1" applyBorder="1" applyAlignment="1">
      <alignment vertical="center"/>
      <protection/>
    </xf>
    <xf numFmtId="191" fontId="13" fillId="29" borderId="7" xfId="0" applyNumberFormat="1" applyFont="1" applyFill="1" applyBorder="1" applyAlignment="1">
      <alignment horizontal="right"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71" applyFont="1" applyFill="1" applyAlignment="1">
      <alignment horizontal="center" vertical="center"/>
      <protection/>
    </xf>
    <xf numFmtId="0" fontId="2" fillId="0" borderId="0" xfId="71" applyFont="1" applyFill="1" applyBorder="1" applyAlignment="1">
      <alignment horizontal="left" vertical="center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3" fillId="0" borderId="0" xfId="70" applyFont="1" applyFill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10" fillId="0" borderId="0" xfId="73" applyFont="1" applyFill="1" applyBorder="1" applyAlignment="1">
      <alignment horizontal="left" vertical="center" wrapText="1"/>
      <protection/>
    </xf>
    <xf numFmtId="49" fontId="3" fillId="0" borderId="0" xfId="69" applyNumberFormat="1" applyFont="1" applyFill="1" applyBorder="1" applyAlignment="1">
      <alignment horizontal="center" vertical="center"/>
      <protection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alc Currency (0)" xfId="33"/>
    <cellStyle name="Comma [0]" xfId="34"/>
    <cellStyle name="comma zerodec" xfId="35"/>
    <cellStyle name="Comma_1995" xfId="36"/>
    <cellStyle name="Currency [0]" xfId="37"/>
    <cellStyle name="Currency_1995" xfId="38"/>
    <cellStyle name="Currency1" xfId="39"/>
    <cellStyle name="Date" xfId="40"/>
    <cellStyle name="Dollar (zero dec)" xfId="41"/>
    <cellStyle name="Fixed" xfId="42"/>
    <cellStyle name="Header1" xfId="43"/>
    <cellStyle name="Header2" xfId="44"/>
    <cellStyle name="HEADING1" xfId="45"/>
    <cellStyle name="HEADING2" xfId="46"/>
    <cellStyle name="no dec" xfId="47"/>
    <cellStyle name="Norma,_laroux_4_营业在建 (2)_E21" xfId="48"/>
    <cellStyle name="Normal_#10-Headcount" xfId="49"/>
    <cellStyle name="Percent_laroux" xfId="50"/>
    <cellStyle name="RowLevel_1" xfId="51"/>
    <cellStyle name="Total" xfId="52"/>
    <cellStyle name="Percent" xfId="53"/>
    <cellStyle name="百分比 2" xfId="54"/>
    <cellStyle name="标题" xfId="55"/>
    <cellStyle name="标题 1" xfId="56"/>
    <cellStyle name="标题 2" xfId="57"/>
    <cellStyle name="标题 3" xfId="58"/>
    <cellStyle name="标题 4" xfId="59"/>
    <cellStyle name="表标题" xfId="60"/>
    <cellStyle name="差" xfId="61"/>
    <cellStyle name="常规 13" xfId="62"/>
    <cellStyle name="常规 2" xfId="63"/>
    <cellStyle name="常规 3" xfId="64"/>
    <cellStyle name="常规 4" xfId="65"/>
    <cellStyle name="常规 5" xfId="66"/>
    <cellStyle name="常规_2003年省级调整预算相关表" xfId="67"/>
    <cellStyle name="常规_2016年全省国有资本经营收入预算表" xfId="68"/>
    <cellStyle name="常规_2016年人大预算表（一般公共预算表1-9）20151201" xfId="69"/>
    <cellStyle name="常规_2016年省级国有资本经营支出预算表" xfId="70"/>
    <cellStyle name="常规_21湖北省2015年地方财政预算表（20150331报部）" xfId="71"/>
    <cellStyle name="常规_Sheet20" xfId="72"/>
    <cellStyle name="常规_Y4-2016年社会保险基金预算" xfId="73"/>
    <cellStyle name="常规_附件：行政一处报表" xfId="74"/>
    <cellStyle name="Hyperlink" xfId="75"/>
    <cellStyle name="分级显示行_1_13区汇总" xfId="76"/>
    <cellStyle name="归盒啦_95" xfId="77"/>
    <cellStyle name="好" xfId="78"/>
    <cellStyle name="后继超链接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霓付 [0]_95" xfId="88"/>
    <cellStyle name="霓付_95" xfId="89"/>
    <cellStyle name="烹拳 [0]_95" xfId="90"/>
    <cellStyle name="烹拳_95" xfId="91"/>
    <cellStyle name="普通_“三部” (2)" xfId="92"/>
    <cellStyle name="千分位[0]_F01-1" xfId="93"/>
    <cellStyle name="千分位_97-917" xfId="94"/>
    <cellStyle name="千位[0]_，" xfId="95"/>
    <cellStyle name="千位_，" xfId="96"/>
    <cellStyle name="Comma" xfId="97"/>
    <cellStyle name="千位分隔 2" xfId="98"/>
    <cellStyle name="Comma [0]" xfId="99"/>
    <cellStyle name="千位分隔_2016年人大预算表（一般公共预算表1-9）20151201" xfId="100"/>
    <cellStyle name="千位分隔_Y4-2016年社会保险基金预算" xfId="101"/>
    <cellStyle name="钎霖_4岿角利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数字" xfId="112"/>
    <cellStyle name="未定义" xfId="113"/>
    <cellStyle name="小数" xfId="114"/>
    <cellStyle name="样式 1" xfId="115"/>
    <cellStyle name="Followed Hyperlink" xfId="116"/>
    <cellStyle name="注释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-2015&#24180;&#39044;&#31639;&#25191;&#34892;&#24773;&#2091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Zeros="0" tabSelected="1" zoomScalePageLayoutView="0" workbookViewId="0" topLeftCell="B1">
      <pane xSplit="1" ySplit="3" topLeftCell="C13" activePane="bottomRight" state="frozen"/>
      <selection pane="topLeft" activeCell="A1" sqref="A1"/>
      <selection pane="topRight" activeCell="B1" sqref="B1"/>
      <selection pane="bottomLeft" activeCell="B1" sqref="B1"/>
      <selection pane="bottomRight" activeCell="B38" sqref="B38"/>
    </sheetView>
  </sheetViews>
  <sheetFormatPr defaultColWidth="9.125" defaultRowHeight="13.5"/>
  <cols>
    <col min="1" max="1" width="7.75390625" style="128" hidden="1" customWidth="1"/>
    <col min="2" max="2" width="44.375" style="128" customWidth="1"/>
    <col min="3" max="3" width="15.25390625" style="128" customWidth="1"/>
    <col min="4" max="4" width="14.50390625" style="128" customWidth="1"/>
    <col min="5" max="5" width="13.75390625" style="128" customWidth="1"/>
    <col min="6" max="6" width="9.125" style="128" hidden="1" customWidth="1"/>
    <col min="7" max="246" width="9.125" style="128" customWidth="1"/>
    <col min="247" max="16384" width="9.125" style="128" customWidth="1"/>
  </cols>
  <sheetData>
    <row r="1" spans="2:5" ht="26.25" customHeight="1">
      <c r="B1" s="315" t="s">
        <v>0</v>
      </c>
      <c r="C1" s="315"/>
      <c r="D1" s="315"/>
      <c r="E1" s="315"/>
    </row>
    <row r="2" spans="2:5" s="127" customFormat="1" ht="21" customHeight="1">
      <c r="B2" s="195" t="s">
        <v>1</v>
      </c>
      <c r="C2" s="196"/>
      <c r="D2" s="196"/>
      <c r="E2" s="196" t="s">
        <v>2</v>
      </c>
    </row>
    <row r="3" spans="1:5" s="173" customFormat="1" ht="32.25" customHeight="1">
      <c r="A3" s="173" t="s">
        <v>3</v>
      </c>
      <c r="B3" s="63" t="s">
        <v>4</v>
      </c>
      <c r="C3" s="7" t="s">
        <v>5</v>
      </c>
      <c r="D3" s="7" t="s">
        <v>6</v>
      </c>
      <c r="E3" s="7" t="s">
        <v>7</v>
      </c>
    </row>
    <row r="4" spans="1:7" s="127" customFormat="1" ht="21" customHeight="1">
      <c r="A4" s="175">
        <v>101</v>
      </c>
      <c r="B4" s="134" t="s">
        <v>8</v>
      </c>
      <c r="C4" s="197">
        <f>SUM(C5:C19)</f>
        <v>325309</v>
      </c>
      <c r="D4" s="198">
        <f>SUM(D5:D19)</f>
        <v>362686.01999999996</v>
      </c>
      <c r="E4" s="11">
        <v>0.11489697487619455</v>
      </c>
      <c r="G4" s="199"/>
    </row>
    <row r="5" spans="1:6" s="127" customFormat="1" ht="21" customHeight="1">
      <c r="A5" s="175">
        <v>10101</v>
      </c>
      <c r="B5" s="134" t="s">
        <v>9</v>
      </c>
      <c r="C5" s="197">
        <v>137655</v>
      </c>
      <c r="D5" s="198">
        <f>148455.485+11045</f>
        <v>159500.485</v>
      </c>
      <c r="E5" s="11">
        <v>0.15869735934037976</v>
      </c>
      <c r="F5" s="127">
        <f>C5*1.08</f>
        <v>148667.40000000002</v>
      </c>
    </row>
    <row r="6" spans="1:6" s="127" customFormat="1" ht="21" customHeight="1">
      <c r="A6" s="175">
        <v>10103</v>
      </c>
      <c r="B6" s="134" t="s">
        <v>10</v>
      </c>
      <c r="C6" s="197">
        <v>41023</v>
      </c>
      <c r="D6" s="198">
        <v>41064.86</v>
      </c>
      <c r="E6" s="11">
        <v>0.00102040318845531</v>
      </c>
      <c r="F6" s="127">
        <f aca="true" t="shared" si="0" ref="F6:F22">C6*1.08</f>
        <v>44304.840000000004</v>
      </c>
    </row>
    <row r="7" spans="1:6" s="127" customFormat="1" ht="21" customHeight="1">
      <c r="A7" s="175">
        <v>10104</v>
      </c>
      <c r="B7" s="134" t="s">
        <v>11</v>
      </c>
      <c r="C7" s="197">
        <v>15405</v>
      </c>
      <c r="D7" s="198">
        <v>14994.33</v>
      </c>
      <c r="E7" s="11">
        <v>-0.026658227848101235</v>
      </c>
      <c r="F7" s="127">
        <f t="shared" si="0"/>
        <v>16637.4</v>
      </c>
    </row>
    <row r="8" spans="1:6" s="127" customFormat="1" ht="21" customHeight="1">
      <c r="A8" s="175">
        <v>10106</v>
      </c>
      <c r="B8" s="134" t="s">
        <v>12</v>
      </c>
      <c r="C8" s="197">
        <v>7681</v>
      </c>
      <c r="D8" s="198">
        <v>443</v>
      </c>
      <c r="E8" s="11">
        <v>-0.9423252180705637</v>
      </c>
      <c r="F8" s="127">
        <f t="shared" si="0"/>
        <v>8295.480000000001</v>
      </c>
    </row>
    <row r="9" spans="1:6" s="127" customFormat="1" ht="21" customHeight="1">
      <c r="A9" s="175">
        <v>10107</v>
      </c>
      <c r="B9" s="134" t="s">
        <v>13</v>
      </c>
      <c r="C9" s="197">
        <v>25356</v>
      </c>
      <c r="D9" s="198">
        <v>25844.1</v>
      </c>
      <c r="E9" s="11">
        <v>0.019249881684808345</v>
      </c>
      <c r="F9" s="127">
        <f t="shared" si="0"/>
        <v>27384.480000000003</v>
      </c>
    </row>
    <row r="10" spans="1:6" s="127" customFormat="1" ht="21" customHeight="1">
      <c r="A10" s="175">
        <v>10109</v>
      </c>
      <c r="B10" s="134" t="s">
        <v>14</v>
      </c>
      <c r="C10" s="197">
        <v>7787</v>
      </c>
      <c r="D10" s="198">
        <v>8164.41</v>
      </c>
      <c r="E10" s="11">
        <v>0.0484666752279439</v>
      </c>
      <c r="F10" s="127">
        <f t="shared" si="0"/>
        <v>8409.960000000001</v>
      </c>
    </row>
    <row r="11" spans="1:6" s="127" customFormat="1" ht="21" customHeight="1">
      <c r="A11" s="175">
        <v>10110</v>
      </c>
      <c r="B11" s="134" t="s">
        <v>15</v>
      </c>
      <c r="C11" s="197">
        <v>3888</v>
      </c>
      <c r="D11" s="198">
        <v>3817.51</v>
      </c>
      <c r="E11" s="11">
        <v>-0.01813014403292179</v>
      </c>
      <c r="F11" s="127">
        <f t="shared" si="0"/>
        <v>4199.04</v>
      </c>
    </row>
    <row r="12" spans="1:6" s="127" customFormat="1" ht="21" customHeight="1">
      <c r="A12" s="175">
        <v>10111</v>
      </c>
      <c r="B12" s="134" t="s">
        <v>16</v>
      </c>
      <c r="C12" s="197">
        <v>8598</v>
      </c>
      <c r="D12" s="198">
        <v>9091.29</v>
      </c>
      <c r="E12" s="11">
        <v>0.0573726448011167</v>
      </c>
      <c r="F12" s="127">
        <f t="shared" si="0"/>
        <v>9285.84</v>
      </c>
    </row>
    <row r="13" spans="1:6" s="127" customFormat="1" ht="21" customHeight="1">
      <c r="A13" s="175">
        <v>103</v>
      </c>
      <c r="B13" s="134" t="s">
        <v>17</v>
      </c>
      <c r="C13" s="197">
        <v>18081</v>
      </c>
      <c r="D13" s="198">
        <v>18747.79</v>
      </c>
      <c r="E13" s="11">
        <v>0.036877938167136914</v>
      </c>
      <c r="F13" s="127">
        <f t="shared" si="0"/>
        <v>19527.48</v>
      </c>
    </row>
    <row r="14" spans="1:6" s="127" customFormat="1" ht="21" customHeight="1">
      <c r="A14" s="175">
        <v>10302</v>
      </c>
      <c r="B14" s="134" t="s">
        <v>18</v>
      </c>
      <c r="C14" s="197">
        <v>5975</v>
      </c>
      <c r="D14" s="198">
        <v>6173.75</v>
      </c>
      <c r="E14" s="11">
        <v>0.03326359832635983</v>
      </c>
      <c r="F14" s="127">
        <f t="shared" si="0"/>
        <v>6453</v>
      </c>
    </row>
    <row r="15" spans="1:6" s="127" customFormat="1" ht="21" customHeight="1">
      <c r="A15" s="175">
        <v>10304</v>
      </c>
      <c r="B15" s="134" t="s">
        <v>19</v>
      </c>
      <c r="C15" s="197">
        <v>35491</v>
      </c>
      <c r="D15" s="198">
        <v>36003.755</v>
      </c>
      <c r="E15" s="11">
        <v>0.014447465554647598</v>
      </c>
      <c r="F15" s="127">
        <f t="shared" si="0"/>
        <v>38330.280000000006</v>
      </c>
    </row>
    <row r="16" spans="1:6" s="127" customFormat="1" ht="21" customHeight="1">
      <c r="A16" s="175">
        <v>10305</v>
      </c>
      <c r="B16" s="134" t="s">
        <v>20</v>
      </c>
      <c r="C16" s="197">
        <v>18369</v>
      </c>
      <c r="D16" s="198">
        <v>24279.74</v>
      </c>
      <c r="E16" s="11">
        <v>0.32177799553595743</v>
      </c>
      <c r="F16" s="127">
        <f t="shared" si="0"/>
        <v>19838.52</v>
      </c>
    </row>
    <row r="17" spans="1:6" s="127" customFormat="1" ht="21" customHeight="1">
      <c r="A17" s="175">
        <v>10306</v>
      </c>
      <c r="B17" s="134" t="s">
        <v>21</v>
      </c>
      <c r="C17" s="197"/>
      <c r="D17" s="198"/>
      <c r="E17" s="11"/>
      <c r="F17" s="127">
        <f t="shared" si="0"/>
        <v>0</v>
      </c>
    </row>
    <row r="18" spans="1:5" s="127" customFormat="1" ht="21" customHeight="1">
      <c r="A18" s="175"/>
      <c r="B18" s="134" t="s">
        <v>22</v>
      </c>
      <c r="C18" s="197"/>
      <c r="D18" s="198">
        <v>1089</v>
      </c>
      <c r="E18" s="11"/>
    </row>
    <row r="19" spans="1:6" s="127" customFormat="1" ht="21" customHeight="1">
      <c r="A19" s="175">
        <v>10307</v>
      </c>
      <c r="B19" s="134" t="s">
        <v>23</v>
      </c>
      <c r="C19" s="197"/>
      <c r="D19" s="198">
        <v>13472</v>
      </c>
      <c r="E19" s="11"/>
      <c r="F19" s="127">
        <f t="shared" si="0"/>
        <v>0</v>
      </c>
    </row>
    <row r="20" spans="1:6" s="127" customFormat="1" ht="21" customHeight="1">
      <c r="A20" s="175">
        <v>10308</v>
      </c>
      <c r="B20" s="134"/>
      <c r="C20" s="197"/>
      <c r="D20" s="198"/>
      <c r="E20" s="11"/>
      <c r="F20" s="127">
        <f t="shared" si="0"/>
        <v>0</v>
      </c>
    </row>
    <row r="21" spans="1:6" s="127" customFormat="1" ht="21" customHeight="1">
      <c r="A21" s="175" t="s">
        <v>24</v>
      </c>
      <c r="B21" s="134" t="s">
        <v>25</v>
      </c>
      <c r="C21" s="197">
        <v>160653</v>
      </c>
      <c r="D21" s="198">
        <f>SUM(D22:D27)</f>
        <v>131597.65</v>
      </c>
      <c r="E21" s="11">
        <v>-0.18085781155658476</v>
      </c>
      <c r="F21" s="127">
        <f t="shared" si="0"/>
        <v>173505.24000000002</v>
      </c>
    </row>
    <row r="22" spans="1:6" s="127" customFormat="1" ht="21" customHeight="1">
      <c r="A22" s="175">
        <v>10399</v>
      </c>
      <c r="B22" s="134" t="s">
        <v>26</v>
      </c>
      <c r="C22" s="197">
        <v>19634</v>
      </c>
      <c r="D22" s="198">
        <f>19326.95+1969</f>
        <v>21295.95</v>
      </c>
      <c r="E22" s="11">
        <v>0.08464653152694313</v>
      </c>
      <c r="F22" s="127">
        <f t="shared" si="0"/>
        <v>21204.72</v>
      </c>
    </row>
    <row r="23" spans="2:5" s="127" customFormat="1" ht="21" customHeight="1">
      <c r="B23" s="134" t="s">
        <v>27</v>
      </c>
      <c r="C23" s="197">
        <v>66470</v>
      </c>
      <c r="D23" s="198">
        <v>53964.825</v>
      </c>
      <c r="E23" s="11">
        <v>-0.18813261621784272</v>
      </c>
    </row>
    <row r="24" spans="2:5" s="127" customFormat="1" ht="21" customHeight="1">
      <c r="B24" s="134" t="s">
        <v>28</v>
      </c>
      <c r="C24" s="197">
        <v>21158</v>
      </c>
      <c r="D24" s="198">
        <v>20883.975</v>
      </c>
      <c r="E24" s="11">
        <v>-0.012951365913602464</v>
      </c>
    </row>
    <row r="25" spans="2:5" ht="20.25" customHeight="1">
      <c r="B25" s="134" t="s">
        <v>29</v>
      </c>
      <c r="C25" s="197">
        <v>7550</v>
      </c>
      <c r="D25" s="198">
        <v>4000</v>
      </c>
      <c r="E25" s="11">
        <v>-0.4701986754966887</v>
      </c>
    </row>
    <row r="26" spans="2:5" ht="20.25" customHeight="1">
      <c r="B26" s="134" t="s">
        <v>30</v>
      </c>
      <c r="C26" s="197">
        <v>38390</v>
      </c>
      <c r="D26" s="198">
        <v>26053.9</v>
      </c>
      <c r="E26" s="11">
        <v>-0.32133628549101323</v>
      </c>
    </row>
    <row r="27" spans="2:5" ht="20.25" customHeight="1">
      <c r="B27" s="134" t="s">
        <v>31</v>
      </c>
      <c r="C27" s="197">
        <v>7451</v>
      </c>
      <c r="D27" s="198">
        <f>4394+1005</f>
        <v>5399</v>
      </c>
      <c r="E27" s="11">
        <v>-0.27539927526506514</v>
      </c>
    </row>
    <row r="28" spans="2:5" ht="20.25" customHeight="1">
      <c r="B28" s="134"/>
      <c r="C28" s="197"/>
      <c r="D28" s="198"/>
      <c r="E28" s="11"/>
    </row>
    <row r="29" spans="2:5" ht="20.25" customHeight="1">
      <c r="B29" s="134"/>
      <c r="C29" s="197"/>
      <c r="D29" s="198"/>
      <c r="E29" s="11"/>
    </row>
    <row r="30" spans="2:5" ht="20.25" customHeight="1">
      <c r="B30" s="134"/>
      <c r="C30" s="197"/>
      <c r="D30" s="198"/>
      <c r="E30" s="11"/>
    </row>
    <row r="31" spans="2:5" ht="20.25" customHeight="1">
      <c r="B31" s="200" t="s">
        <v>32</v>
      </c>
      <c r="C31" s="197">
        <f>C4+C21</f>
        <v>485962</v>
      </c>
      <c r="D31" s="198">
        <v>494283.25</v>
      </c>
      <c r="E31" s="11">
        <v>0.017123252435375713</v>
      </c>
    </row>
  </sheetData>
  <sheetProtection/>
  <mergeCells count="1">
    <mergeCell ref="B1:E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Zeros="0" zoomScalePageLayoutView="0" workbookViewId="0" topLeftCell="A28">
      <selection activeCell="G55" sqref="G55"/>
    </sheetView>
  </sheetViews>
  <sheetFormatPr defaultColWidth="9.00390625" defaultRowHeight="13.5"/>
  <cols>
    <col min="1" max="1" width="47.00390625" style="58" customWidth="1"/>
    <col min="2" max="4" width="12.875" style="58" customWidth="1"/>
    <col min="5" max="5" width="9.00390625" style="58" bestFit="1" customWidth="1"/>
    <col min="6" max="16384" width="9.00390625" style="58" customWidth="1"/>
  </cols>
  <sheetData>
    <row r="1" spans="1:4" ht="24" customHeight="1">
      <c r="A1" s="319" t="s">
        <v>1740</v>
      </c>
      <c r="B1" s="319"/>
      <c r="C1" s="319"/>
      <c r="D1" s="319"/>
    </row>
    <row r="2" spans="1:4" ht="17.25" customHeight="1">
      <c r="A2" s="59" t="s">
        <v>1447</v>
      </c>
      <c r="B2" s="59"/>
      <c r="C2" s="60"/>
      <c r="D2" s="60" t="s">
        <v>2</v>
      </c>
    </row>
    <row r="3" spans="1:4" ht="26.25" customHeight="1">
      <c r="A3" s="18" t="s">
        <v>1448</v>
      </c>
      <c r="B3" s="18" t="s">
        <v>1781</v>
      </c>
      <c r="C3" s="18" t="s">
        <v>1744</v>
      </c>
      <c r="D3" s="18" t="s">
        <v>7</v>
      </c>
    </row>
    <row r="4" spans="1:4" ht="18" customHeight="1">
      <c r="A4" s="52" t="s">
        <v>1449</v>
      </c>
      <c r="B4" s="75">
        <v>6522</v>
      </c>
      <c r="C4" s="76">
        <v>3384</v>
      </c>
      <c r="D4" s="54">
        <v>-0.4811407543698252</v>
      </c>
    </row>
    <row r="5" spans="1:4" ht="18" customHeight="1">
      <c r="A5" s="77" t="s">
        <v>1450</v>
      </c>
      <c r="B5" s="75">
        <v>0</v>
      </c>
      <c r="C5" s="75"/>
      <c r="D5" s="54"/>
    </row>
    <row r="6" spans="1:4" ht="18" customHeight="1">
      <c r="A6" s="77" t="s">
        <v>1451</v>
      </c>
      <c r="B6" s="75">
        <v>0</v>
      </c>
      <c r="C6" s="75"/>
      <c r="D6" s="54"/>
    </row>
    <row r="7" spans="1:4" ht="18" customHeight="1">
      <c r="A7" s="77" t="s">
        <v>1452</v>
      </c>
      <c r="B7" s="75">
        <v>0</v>
      </c>
      <c r="C7" s="75"/>
      <c r="D7" s="54"/>
    </row>
    <row r="8" spans="1:4" ht="18" customHeight="1">
      <c r="A8" s="77" t="s">
        <v>1453</v>
      </c>
      <c r="B8" s="75">
        <v>0</v>
      </c>
      <c r="C8" s="75"/>
      <c r="D8" s="54"/>
    </row>
    <row r="9" spans="1:4" ht="18" customHeight="1">
      <c r="A9" s="77" t="s">
        <v>1454</v>
      </c>
      <c r="B9" s="75">
        <v>0</v>
      </c>
      <c r="C9" s="75"/>
      <c r="D9" s="54"/>
    </row>
    <row r="10" spans="1:4" ht="18" customHeight="1">
      <c r="A10" s="77" t="s">
        <v>1455</v>
      </c>
      <c r="B10" s="75">
        <v>0</v>
      </c>
      <c r="C10" s="75"/>
      <c r="D10" s="54"/>
    </row>
    <row r="11" spans="1:4" ht="18" customHeight="1">
      <c r="A11" s="77" t="s">
        <v>1456</v>
      </c>
      <c r="B11" s="75">
        <v>0</v>
      </c>
      <c r="C11" s="75"/>
      <c r="D11" s="54"/>
    </row>
    <row r="12" spans="1:4" ht="18" customHeight="1">
      <c r="A12" s="77" t="s">
        <v>1457</v>
      </c>
      <c r="B12" s="75">
        <v>0</v>
      </c>
      <c r="C12" s="75"/>
      <c r="D12" s="54"/>
    </row>
    <row r="13" spans="1:4" ht="18" customHeight="1">
      <c r="A13" s="77" t="s">
        <v>1458</v>
      </c>
      <c r="B13" s="75">
        <v>0</v>
      </c>
      <c r="C13" s="75"/>
      <c r="D13" s="54"/>
    </row>
    <row r="14" spans="1:4" ht="18" customHeight="1">
      <c r="A14" s="77" t="s">
        <v>1459</v>
      </c>
      <c r="B14" s="75">
        <v>0</v>
      </c>
      <c r="C14" s="75"/>
      <c r="D14" s="54"/>
    </row>
    <row r="15" spans="1:4" ht="18" customHeight="1">
      <c r="A15" s="77" t="s">
        <v>1460</v>
      </c>
      <c r="B15" s="75">
        <v>0</v>
      </c>
      <c r="C15" s="75"/>
      <c r="D15" s="54"/>
    </row>
    <row r="16" spans="1:4" ht="18" customHeight="1">
      <c r="A16" s="77" t="s">
        <v>1461</v>
      </c>
      <c r="B16" s="75">
        <v>0</v>
      </c>
      <c r="C16" s="75"/>
      <c r="D16" s="54"/>
    </row>
    <row r="17" spans="1:4" ht="18" customHeight="1">
      <c r="A17" s="77" t="s">
        <v>1462</v>
      </c>
      <c r="B17" s="75">
        <v>0</v>
      </c>
      <c r="C17" s="75"/>
      <c r="D17" s="54"/>
    </row>
    <row r="18" spans="1:4" ht="18" customHeight="1">
      <c r="A18" s="77" t="s">
        <v>1463</v>
      </c>
      <c r="B18" s="75">
        <v>0</v>
      </c>
      <c r="C18" s="75"/>
      <c r="D18" s="54"/>
    </row>
    <row r="19" spans="1:4" ht="18" customHeight="1">
      <c r="A19" s="77" t="s">
        <v>1464</v>
      </c>
      <c r="B19" s="75">
        <v>0</v>
      </c>
      <c r="C19" s="76"/>
      <c r="D19" s="54"/>
    </row>
    <row r="20" spans="1:4" ht="18" customHeight="1">
      <c r="A20" s="77" t="s">
        <v>1465</v>
      </c>
      <c r="B20" s="75">
        <v>0</v>
      </c>
      <c r="C20" s="75"/>
      <c r="D20" s="54"/>
    </row>
    <row r="21" spans="1:4" ht="18" customHeight="1">
      <c r="A21" s="77" t="s">
        <v>1466</v>
      </c>
      <c r="B21" s="75">
        <v>0</v>
      </c>
      <c r="C21" s="75"/>
      <c r="D21" s="54"/>
    </row>
    <row r="22" spans="1:4" ht="18" customHeight="1">
      <c r="A22" s="77" t="s">
        <v>1467</v>
      </c>
      <c r="B22" s="75">
        <v>0</v>
      </c>
      <c r="C22" s="75"/>
      <c r="D22" s="54"/>
    </row>
    <row r="23" spans="1:4" ht="18" customHeight="1">
      <c r="A23" s="77" t="s">
        <v>1468</v>
      </c>
      <c r="B23" s="75">
        <v>0</v>
      </c>
      <c r="C23" s="76"/>
      <c r="D23" s="54"/>
    </row>
    <row r="24" spans="1:4" ht="18" customHeight="1">
      <c r="A24" s="77" t="s">
        <v>1469</v>
      </c>
      <c r="B24" s="75">
        <v>0</v>
      </c>
      <c r="C24" s="75"/>
      <c r="D24" s="54"/>
    </row>
    <row r="25" spans="1:4" ht="18" customHeight="1">
      <c r="A25" s="77" t="s">
        <v>1470</v>
      </c>
      <c r="B25" s="75">
        <v>0</v>
      </c>
      <c r="C25" s="75"/>
      <c r="D25" s="54"/>
    </row>
    <row r="26" spans="1:4" ht="18" customHeight="1">
      <c r="A26" s="77" t="s">
        <v>1471</v>
      </c>
      <c r="B26" s="75">
        <v>0</v>
      </c>
      <c r="C26" s="75"/>
      <c r="D26" s="54"/>
    </row>
    <row r="27" spans="1:4" ht="18" customHeight="1">
      <c r="A27" s="77" t="s">
        <v>1472</v>
      </c>
      <c r="B27" s="75">
        <v>0</v>
      </c>
      <c r="C27" s="76"/>
      <c r="D27" s="54"/>
    </row>
    <row r="28" spans="1:4" ht="18" customHeight="1">
      <c r="A28" s="77" t="s">
        <v>1473</v>
      </c>
      <c r="B28" s="75">
        <v>0</v>
      </c>
      <c r="C28" s="76"/>
      <c r="D28" s="54"/>
    </row>
    <row r="29" spans="1:4" ht="18" customHeight="1">
      <c r="A29" s="77" t="s">
        <v>1474</v>
      </c>
      <c r="B29" s="75">
        <v>0</v>
      </c>
      <c r="C29" s="76"/>
      <c r="D29" s="54"/>
    </row>
    <row r="30" spans="1:4" ht="18" customHeight="1">
      <c r="A30" s="77" t="s">
        <v>1475</v>
      </c>
      <c r="B30" s="75">
        <v>0</v>
      </c>
      <c r="C30" s="76"/>
      <c r="D30" s="54"/>
    </row>
    <row r="31" spans="1:4" ht="18" customHeight="1">
      <c r="A31" s="77" t="s">
        <v>1476</v>
      </c>
      <c r="B31" s="75">
        <v>0</v>
      </c>
      <c r="C31" s="76"/>
      <c r="D31" s="54"/>
    </row>
    <row r="32" spans="1:4" ht="18" customHeight="1">
      <c r="A32" s="77" t="s">
        <v>1477</v>
      </c>
      <c r="B32" s="75">
        <v>0</v>
      </c>
      <c r="C32" s="76"/>
      <c r="D32" s="54"/>
    </row>
    <row r="33" spans="1:4" ht="18" customHeight="1">
      <c r="A33" s="77" t="s">
        <v>1478</v>
      </c>
      <c r="B33" s="75">
        <v>0</v>
      </c>
      <c r="C33" s="76"/>
      <c r="D33" s="54"/>
    </row>
    <row r="34" spans="1:4" ht="14.25">
      <c r="A34" s="77" t="s">
        <v>1479</v>
      </c>
      <c r="B34" s="75">
        <v>0</v>
      </c>
      <c r="C34" s="70"/>
      <c r="D34" s="54"/>
    </row>
    <row r="35" spans="1:4" ht="14.25">
      <c r="A35" s="77" t="s">
        <v>1480</v>
      </c>
      <c r="B35" s="75">
        <v>6522</v>
      </c>
      <c r="C35" s="70">
        <v>3384</v>
      </c>
      <c r="D35" s="54">
        <v>-0.4811407543698252</v>
      </c>
    </row>
    <row r="36" spans="1:4" ht="14.25">
      <c r="A36" s="78" t="s">
        <v>1481</v>
      </c>
      <c r="B36" s="75">
        <v>0</v>
      </c>
      <c r="C36" s="70"/>
      <c r="D36" s="54"/>
    </row>
    <row r="37" spans="1:4" ht="14.25">
      <c r="A37" s="77" t="s">
        <v>1482</v>
      </c>
      <c r="B37" s="75">
        <v>0</v>
      </c>
      <c r="C37" s="70"/>
      <c r="D37" s="54"/>
    </row>
    <row r="38" spans="1:4" ht="14.25">
      <c r="A38" s="77" t="s">
        <v>1483</v>
      </c>
      <c r="B38" s="75">
        <v>0</v>
      </c>
      <c r="C38" s="70"/>
      <c r="D38" s="54"/>
    </row>
    <row r="39" spans="1:4" ht="14.25">
      <c r="A39" s="77" t="s">
        <v>1484</v>
      </c>
      <c r="B39" s="75">
        <v>0</v>
      </c>
      <c r="C39" s="70"/>
      <c r="D39" s="54"/>
    </row>
    <row r="40" spans="1:4" ht="14.25">
      <c r="A40" s="77" t="s">
        <v>1485</v>
      </c>
      <c r="B40" s="75">
        <v>0</v>
      </c>
      <c r="C40" s="70"/>
      <c r="D40" s="54"/>
    </row>
    <row r="41" spans="1:4" ht="14.25">
      <c r="A41" s="78" t="s">
        <v>1486</v>
      </c>
      <c r="B41" s="75">
        <v>76</v>
      </c>
      <c r="C41" s="70"/>
      <c r="D41" s="54">
        <v>-1</v>
      </c>
    </row>
    <row r="42" spans="1:4" ht="14.25">
      <c r="A42" s="77" t="s">
        <v>1487</v>
      </c>
      <c r="B42" s="75">
        <v>0</v>
      </c>
      <c r="C42" s="70"/>
      <c r="D42" s="54"/>
    </row>
    <row r="43" spans="1:4" ht="14.25">
      <c r="A43" s="77" t="s">
        <v>1488</v>
      </c>
      <c r="B43" s="75">
        <v>76</v>
      </c>
      <c r="C43" s="70"/>
      <c r="D43" s="54">
        <v>-1</v>
      </c>
    </row>
    <row r="44" spans="1:4" ht="14.25">
      <c r="A44" s="77" t="s">
        <v>1489</v>
      </c>
      <c r="B44" s="75">
        <v>0</v>
      </c>
      <c r="C44" s="70"/>
      <c r="D44" s="54"/>
    </row>
    <row r="45" spans="1:4" ht="14.25">
      <c r="A45" s="77" t="s">
        <v>1490</v>
      </c>
      <c r="B45" s="75">
        <v>0</v>
      </c>
      <c r="C45" s="70"/>
      <c r="D45" s="54"/>
    </row>
    <row r="46" spans="1:4" ht="14.25">
      <c r="A46" s="77" t="s">
        <v>1491</v>
      </c>
      <c r="B46" s="75">
        <v>0</v>
      </c>
      <c r="C46" s="70"/>
      <c r="D46" s="54"/>
    </row>
    <row r="47" spans="1:4" ht="14.25">
      <c r="A47" s="78" t="s">
        <v>1492</v>
      </c>
      <c r="B47" s="75">
        <v>0</v>
      </c>
      <c r="C47" s="70"/>
      <c r="D47" s="54"/>
    </row>
    <row r="48" spans="1:4" ht="14.25">
      <c r="A48" s="77" t="s">
        <v>1493</v>
      </c>
      <c r="B48" s="75">
        <v>0</v>
      </c>
      <c r="C48" s="70"/>
      <c r="D48" s="54"/>
    </row>
    <row r="49" spans="1:4" ht="14.25">
      <c r="A49" s="77" t="s">
        <v>1494</v>
      </c>
      <c r="B49" s="75">
        <v>0</v>
      </c>
      <c r="C49" s="70"/>
      <c r="D49" s="54"/>
    </row>
    <row r="50" spans="1:4" ht="14.25">
      <c r="A50" s="77" t="s">
        <v>1495</v>
      </c>
      <c r="B50" s="75">
        <v>0</v>
      </c>
      <c r="C50" s="70"/>
      <c r="D50" s="54"/>
    </row>
    <row r="51" spans="1:4" ht="14.25">
      <c r="A51" s="78" t="s">
        <v>1496</v>
      </c>
      <c r="B51" s="75">
        <v>0</v>
      </c>
      <c r="C51" s="70">
        <v>120</v>
      </c>
      <c r="D51" s="54"/>
    </row>
    <row r="52" spans="1:4" ht="14.25">
      <c r="A52" s="55"/>
      <c r="B52" s="75"/>
      <c r="C52" s="70"/>
      <c r="D52" s="54"/>
    </row>
    <row r="53" spans="1:4" ht="14.25">
      <c r="A53" s="55"/>
      <c r="B53" s="69"/>
      <c r="C53" s="70"/>
      <c r="D53" s="54"/>
    </row>
    <row r="54" spans="1:4" ht="14.25">
      <c r="A54" s="72" t="s">
        <v>1497</v>
      </c>
      <c r="B54" s="69">
        <f>B4+B36+B41+B47+B51</f>
        <v>6598</v>
      </c>
      <c r="C54" s="70">
        <f>C51+C35</f>
        <v>3504</v>
      </c>
      <c r="D54" s="54">
        <v>-0.46892997878144893</v>
      </c>
    </row>
    <row r="55" spans="1:4" ht="14.25">
      <c r="A55" s="72" t="s">
        <v>1498</v>
      </c>
      <c r="B55" s="69"/>
      <c r="C55" s="70"/>
      <c r="D55" s="54"/>
    </row>
    <row r="56" spans="1:4" ht="14.25">
      <c r="A56" s="72" t="s">
        <v>1499</v>
      </c>
      <c r="B56" s="69">
        <v>6598</v>
      </c>
      <c r="C56" s="70">
        <v>3504</v>
      </c>
      <c r="D56" s="54">
        <v>-0.46892997878144893</v>
      </c>
    </row>
    <row r="57" spans="1:2" ht="14.25">
      <c r="A57" s="79"/>
      <c r="B57" s="79"/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Zeros="0" zoomScalePageLayoutView="0" workbookViewId="0" topLeftCell="A25">
      <selection activeCell="A63" sqref="A63"/>
    </sheetView>
  </sheetViews>
  <sheetFormatPr defaultColWidth="9.00390625" defaultRowHeight="13.5"/>
  <cols>
    <col min="1" max="1" width="41.75390625" style="48" customWidth="1"/>
    <col min="2" max="4" width="13.875" style="48" customWidth="1"/>
    <col min="5" max="5" width="9.00390625" style="48" bestFit="1" customWidth="1"/>
    <col min="6" max="16384" width="9.00390625" style="48" customWidth="1"/>
  </cols>
  <sheetData>
    <row r="1" spans="1:4" ht="24.75" customHeight="1">
      <c r="A1" s="320" t="s">
        <v>1697</v>
      </c>
      <c r="B1" s="320"/>
      <c r="C1" s="320"/>
      <c r="D1" s="320"/>
    </row>
    <row r="2" spans="1:4" ht="17.25" customHeight="1">
      <c r="A2" s="73" t="s">
        <v>1500</v>
      </c>
      <c r="B2" s="74"/>
      <c r="C2" s="74"/>
      <c r="D2" s="74" t="s">
        <v>2</v>
      </c>
    </row>
    <row r="3" spans="1:4" ht="30" customHeight="1">
      <c r="A3" s="51" t="s">
        <v>1501</v>
      </c>
      <c r="B3" s="294" t="s">
        <v>1735</v>
      </c>
      <c r="C3" s="294" t="s">
        <v>1736</v>
      </c>
      <c r="D3" s="51" t="s">
        <v>7</v>
      </c>
    </row>
    <row r="4" spans="1:4" ht="18" customHeight="1">
      <c r="A4" s="282" t="s">
        <v>1449</v>
      </c>
      <c r="B4" s="283">
        <v>6522</v>
      </c>
      <c r="C4" s="53">
        <v>3050</v>
      </c>
      <c r="D4" s="54">
        <v>-0.5323520392517633</v>
      </c>
    </row>
    <row r="5" spans="1:4" ht="18" customHeight="1">
      <c r="A5" s="284" t="s">
        <v>1450</v>
      </c>
      <c r="B5" s="283">
        <v>0</v>
      </c>
      <c r="C5" s="56"/>
      <c r="D5" s="54"/>
    </row>
    <row r="6" spans="1:4" ht="18" customHeight="1">
      <c r="A6" s="284" t="s">
        <v>1451</v>
      </c>
      <c r="B6" s="283">
        <v>0</v>
      </c>
      <c r="C6" s="56"/>
      <c r="D6" s="54"/>
    </row>
    <row r="7" spans="1:4" ht="18" customHeight="1">
      <c r="A7" s="284" t="s">
        <v>1452</v>
      </c>
      <c r="B7" s="283">
        <v>0</v>
      </c>
      <c r="C7" s="53"/>
      <c r="D7" s="54"/>
    </row>
    <row r="8" spans="1:4" ht="18" customHeight="1">
      <c r="A8" s="284" t="s">
        <v>1453</v>
      </c>
      <c r="B8" s="283">
        <v>0</v>
      </c>
      <c r="C8" s="56"/>
      <c r="D8" s="54"/>
    </row>
    <row r="9" spans="1:4" ht="18" customHeight="1">
      <c r="A9" s="284" t="s">
        <v>1454</v>
      </c>
      <c r="B9" s="283">
        <v>0</v>
      </c>
      <c r="C9" s="53"/>
      <c r="D9" s="54"/>
    </row>
    <row r="10" spans="1:4" ht="18" customHeight="1">
      <c r="A10" s="284" t="s">
        <v>1455</v>
      </c>
      <c r="B10" s="283">
        <v>0</v>
      </c>
      <c r="C10" s="56"/>
      <c r="D10" s="54"/>
    </row>
    <row r="11" spans="1:4" ht="18" customHeight="1">
      <c r="A11" s="284" t="s">
        <v>1456</v>
      </c>
      <c r="B11" s="283">
        <v>0</v>
      </c>
      <c r="C11" s="56"/>
      <c r="D11" s="54"/>
    </row>
    <row r="12" spans="1:4" ht="18" customHeight="1">
      <c r="A12" s="284" t="s">
        <v>1457</v>
      </c>
      <c r="B12" s="283">
        <v>0</v>
      </c>
      <c r="C12" s="56"/>
      <c r="D12" s="54"/>
    </row>
    <row r="13" spans="1:4" ht="18" customHeight="1">
      <c r="A13" s="284" t="s">
        <v>1458</v>
      </c>
      <c r="B13" s="283">
        <v>0</v>
      </c>
      <c r="C13" s="53">
        <v>18</v>
      </c>
      <c r="D13" s="54"/>
    </row>
    <row r="14" spans="1:4" ht="18" customHeight="1">
      <c r="A14" s="284" t="s">
        <v>1459</v>
      </c>
      <c r="B14" s="283">
        <v>0</v>
      </c>
      <c r="C14" s="56"/>
      <c r="D14" s="54"/>
    </row>
    <row r="15" spans="1:4" ht="18" customHeight="1">
      <c r="A15" s="284" t="s">
        <v>1460</v>
      </c>
      <c r="B15" s="283">
        <v>0</v>
      </c>
      <c r="C15" s="56"/>
      <c r="D15" s="54"/>
    </row>
    <row r="16" spans="1:4" ht="18" customHeight="1">
      <c r="A16" s="284" t="s">
        <v>1461</v>
      </c>
      <c r="B16" s="283">
        <v>0</v>
      </c>
      <c r="C16" s="53">
        <v>3032</v>
      </c>
      <c r="D16" s="54"/>
    </row>
    <row r="17" spans="1:4" ht="18" customHeight="1">
      <c r="A17" s="284" t="s">
        <v>1462</v>
      </c>
      <c r="B17" s="283">
        <v>0</v>
      </c>
      <c r="C17" s="56"/>
      <c r="D17" s="54"/>
    </row>
    <row r="18" spans="1:4" ht="18" customHeight="1">
      <c r="A18" s="284" t="s">
        <v>1463</v>
      </c>
      <c r="B18" s="283">
        <v>0</v>
      </c>
      <c r="C18" s="56"/>
      <c r="D18" s="54"/>
    </row>
    <row r="19" spans="1:4" ht="18" customHeight="1">
      <c r="A19" s="284" t="s">
        <v>1464</v>
      </c>
      <c r="B19" s="283">
        <v>0</v>
      </c>
      <c r="C19" s="53"/>
      <c r="D19" s="54"/>
    </row>
    <row r="20" spans="1:4" ht="18" customHeight="1">
      <c r="A20" s="284" t="s">
        <v>1465</v>
      </c>
      <c r="B20" s="283">
        <v>0</v>
      </c>
      <c r="C20" s="53"/>
      <c r="D20" s="54"/>
    </row>
    <row r="21" spans="1:4" ht="18" customHeight="1">
      <c r="A21" s="284" t="s">
        <v>1466</v>
      </c>
      <c r="B21" s="283">
        <v>0</v>
      </c>
      <c r="C21" s="56"/>
      <c r="D21" s="54"/>
    </row>
    <row r="22" spans="1:4" ht="18" customHeight="1">
      <c r="A22" s="284" t="s">
        <v>1467</v>
      </c>
      <c r="B22" s="283">
        <v>0</v>
      </c>
      <c r="C22" s="56"/>
      <c r="D22" s="54"/>
    </row>
    <row r="23" spans="1:4" ht="18" customHeight="1">
      <c r="A23" s="284" t="s">
        <v>1468</v>
      </c>
      <c r="B23" s="283">
        <v>0</v>
      </c>
      <c r="C23" s="56"/>
      <c r="D23" s="54"/>
    </row>
    <row r="24" spans="1:4" ht="18" customHeight="1">
      <c r="A24" s="284" t="s">
        <v>1469</v>
      </c>
      <c r="B24" s="283">
        <v>0</v>
      </c>
      <c r="C24" s="56"/>
      <c r="D24" s="54"/>
    </row>
    <row r="25" spans="1:4" ht="18" customHeight="1">
      <c r="A25" s="284" t="s">
        <v>1470</v>
      </c>
      <c r="B25" s="283">
        <v>0</v>
      </c>
      <c r="C25" s="56"/>
      <c r="D25" s="54"/>
    </row>
    <row r="26" spans="1:4" ht="18" customHeight="1">
      <c r="A26" s="284" t="s">
        <v>1471</v>
      </c>
      <c r="B26" s="283">
        <v>0</v>
      </c>
      <c r="C26" s="56"/>
      <c r="D26" s="54"/>
    </row>
    <row r="27" spans="1:4" ht="18" customHeight="1">
      <c r="A27" s="284" t="s">
        <v>1472</v>
      </c>
      <c r="B27" s="283">
        <v>0</v>
      </c>
      <c r="C27" s="53"/>
      <c r="D27" s="54"/>
    </row>
    <row r="28" spans="1:4" ht="18" customHeight="1">
      <c r="A28" s="284" t="s">
        <v>1473</v>
      </c>
      <c r="B28" s="283">
        <v>0</v>
      </c>
      <c r="C28" s="53"/>
      <c r="D28" s="54"/>
    </row>
    <row r="29" spans="1:4" ht="18" customHeight="1">
      <c r="A29" s="284" t="s">
        <v>1474</v>
      </c>
      <c r="B29" s="283">
        <v>0</v>
      </c>
      <c r="C29" s="53"/>
      <c r="D29" s="54"/>
    </row>
    <row r="30" spans="1:4" ht="14.25">
      <c r="A30" s="284" t="s">
        <v>1475</v>
      </c>
      <c r="B30" s="283">
        <v>0</v>
      </c>
      <c r="C30" s="289"/>
      <c r="D30" s="54"/>
    </row>
    <row r="31" spans="1:4" ht="14.25">
      <c r="A31" s="284" t="s">
        <v>1476</v>
      </c>
      <c r="B31" s="283">
        <v>0</v>
      </c>
      <c r="C31" s="289"/>
      <c r="D31" s="54"/>
    </row>
    <row r="32" spans="1:4" ht="14.25">
      <c r="A32" s="284" t="s">
        <v>1477</v>
      </c>
      <c r="B32" s="283">
        <v>0</v>
      </c>
      <c r="C32" s="289"/>
      <c r="D32" s="54"/>
    </row>
    <row r="33" spans="1:4" ht="14.25">
      <c r="A33" s="284" t="s">
        <v>1478</v>
      </c>
      <c r="B33" s="283">
        <v>0</v>
      </c>
      <c r="C33" s="289"/>
      <c r="D33" s="54"/>
    </row>
    <row r="34" spans="1:4" ht="14.25">
      <c r="A34" s="284" t="s">
        <v>1479</v>
      </c>
      <c r="B34" s="283">
        <v>0</v>
      </c>
      <c r="C34" s="289"/>
      <c r="D34" s="54"/>
    </row>
    <row r="35" spans="1:4" ht="14.25">
      <c r="A35" s="284" t="s">
        <v>1480</v>
      </c>
      <c r="B35" s="283">
        <v>6522</v>
      </c>
      <c r="C35" s="289"/>
      <c r="D35" s="54">
        <v>-1</v>
      </c>
    </row>
    <row r="36" spans="1:4" ht="14.25">
      <c r="A36" s="265" t="s">
        <v>1481</v>
      </c>
      <c r="B36" s="283">
        <v>0</v>
      </c>
      <c r="C36" s="289"/>
      <c r="D36" s="54"/>
    </row>
    <row r="37" spans="1:4" ht="14.25">
      <c r="A37" s="284" t="s">
        <v>1482</v>
      </c>
      <c r="B37" s="283">
        <v>0</v>
      </c>
      <c r="C37" s="289"/>
      <c r="D37" s="54"/>
    </row>
    <row r="38" spans="1:4" ht="14.25">
      <c r="A38" s="284" t="s">
        <v>1483</v>
      </c>
      <c r="B38" s="283">
        <v>0</v>
      </c>
      <c r="C38" s="289"/>
      <c r="D38" s="54"/>
    </row>
    <row r="39" spans="1:4" ht="14.25">
      <c r="A39" s="284" t="s">
        <v>1484</v>
      </c>
      <c r="B39" s="283">
        <v>0</v>
      </c>
      <c r="C39" s="289"/>
      <c r="D39" s="54"/>
    </row>
    <row r="40" spans="1:4" ht="14.25">
      <c r="A40" s="284" t="s">
        <v>1485</v>
      </c>
      <c r="B40" s="283">
        <v>0</v>
      </c>
      <c r="C40" s="289"/>
      <c r="D40" s="54"/>
    </row>
    <row r="41" spans="1:4" ht="14.25">
      <c r="A41" s="265" t="s">
        <v>1486</v>
      </c>
      <c r="B41" s="283">
        <v>76</v>
      </c>
      <c r="C41" s="289"/>
      <c r="D41" s="54">
        <v>-1</v>
      </c>
    </row>
    <row r="42" spans="1:4" ht="14.25">
      <c r="A42" s="284" t="s">
        <v>1487</v>
      </c>
      <c r="B42" s="283">
        <v>0</v>
      </c>
      <c r="C42" s="289"/>
      <c r="D42" s="54"/>
    </row>
    <row r="43" spans="1:4" ht="14.25">
      <c r="A43" s="284" t="s">
        <v>1488</v>
      </c>
      <c r="B43" s="283">
        <v>76</v>
      </c>
      <c r="C43" s="289"/>
      <c r="D43" s="54">
        <v>-1</v>
      </c>
    </row>
    <row r="44" spans="1:4" ht="14.25">
      <c r="A44" s="284" t="s">
        <v>1489</v>
      </c>
      <c r="B44" s="283">
        <v>0</v>
      </c>
      <c r="C44" s="289"/>
      <c r="D44" s="54"/>
    </row>
    <row r="45" spans="1:4" ht="14.25">
      <c r="A45" s="284" t="s">
        <v>1490</v>
      </c>
      <c r="B45" s="283">
        <v>0</v>
      </c>
      <c r="C45" s="289"/>
      <c r="D45" s="54"/>
    </row>
    <row r="46" spans="1:4" ht="14.25">
      <c r="A46" s="284" t="s">
        <v>1491</v>
      </c>
      <c r="B46" s="283">
        <v>0</v>
      </c>
      <c r="C46" s="289"/>
      <c r="D46" s="54"/>
    </row>
    <row r="47" spans="1:4" ht="14.25">
      <c r="A47" s="265" t="s">
        <v>1492</v>
      </c>
      <c r="B47" s="283">
        <v>0</v>
      </c>
      <c r="C47" s="289"/>
      <c r="D47" s="54"/>
    </row>
    <row r="48" spans="1:4" ht="14.25">
      <c r="A48" s="284" t="s">
        <v>1493</v>
      </c>
      <c r="B48" s="283">
        <v>0</v>
      </c>
      <c r="C48" s="289"/>
      <c r="D48" s="54"/>
    </row>
    <row r="49" spans="1:4" ht="14.25">
      <c r="A49" s="284" t="s">
        <v>1494</v>
      </c>
      <c r="B49" s="283">
        <v>0</v>
      </c>
      <c r="C49" s="289"/>
      <c r="D49" s="54"/>
    </row>
    <row r="50" spans="1:4" ht="14.25">
      <c r="A50" s="284" t="s">
        <v>1495</v>
      </c>
      <c r="B50" s="283">
        <v>0</v>
      </c>
      <c r="C50" s="289"/>
      <c r="D50" s="54"/>
    </row>
    <row r="51" spans="1:4" ht="14.25">
      <c r="A51" s="265" t="s">
        <v>1496</v>
      </c>
      <c r="B51" s="283">
        <v>0</v>
      </c>
      <c r="C51" s="289"/>
      <c r="D51" s="54"/>
    </row>
    <row r="52" spans="1:4" ht="14.25">
      <c r="A52" s="285"/>
      <c r="B52" s="286"/>
      <c r="C52" s="289"/>
      <c r="D52" s="54"/>
    </row>
    <row r="53" spans="1:4" ht="14.25">
      <c r="A53" s="287" t="s">
        <v>1698</v>
      </c>
      <c r="B53" s="286">
        <f>B4+B36+B41+B47+B51</f>
        <v>6598</v>
      </c>
      <c r="C53" s="289">
        <v>3050</v>
      </c>
      <c r="D53" s="54">
        <v>-0.5377387086996059</v>
      </c>
    </row>
    <row r="54" spans="1:4" ht="14.25">
      <c r="A54" s="287" t="s">
        <v>1498</v>
      </c>
      <c r="B54" s="286"/>
      <c r="C54" s="289"/>
      <c r="D54" s="54"/>
    </row>
    <row r="55" spans="1:4" ht="14.25">
      <c r="A55" s="287" t="s">
        <v>1502</v>
      </c>
      <c r="B55" s="286"/>
      <c r="C55" s="289"/>
      <c r="D55" s="54"/>
    </row>
    <row r="56" spans="1:4" ht="14.25">
      <c r="A56" s="287"/>
      <c r="B56" s="287"/>
      <c r="C56" s="289"/>
      <c r="D56" s="54"/>
    </row>
    <row r="57" spans="1:4" ht="14.25">
      <c r="A57" s="288" t="s">
        <v>1421</v>
      </c>
      <c r="B57" s="286"/>
      <c r="C57" s="289"/>
      <c r="D57" s="54"/>
    </row>
    <row r="58" spans="1:4" ht="14.25">
      <c r="A58" s="288" t="s">
        <v>1699</v>
      </c>
      <c r="B58" s="286"/>
      <c r="C58" s="289"/>
      <c r="D58" s="54"/>
    </row>
    <row r="59" spans="1:4" ht="14.25">
      <c r="A59" s="287"/>
      <c r="B59" s="286"/>
      <c r="C59" s="289"/>
      <c r="D59" s="54"/>
    </row>
    <row r="60" spans="1:4" ht="14.25">
      <c r="A60" s="287" t="s">
        <v>1430</v>
      </c>
      <c r="B60" s="286">
        <v>6598</v>
      </c>
      <c r="C60" s="289">
        <v>3050</v>
      </c>
      <c r="D60" s="54">
        <v>-0.5377387086996059</v>
      </c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Zeros="0" zoomScalePageLayoutView="0" workbookViewId="0" topLeftCell="A10">
      <selection activeCell="C36" sqref="C36"/>
    </sheetView>
  </sheetViews>
  <sheetFormatPr defaultColWidth="9.00390625" defaultRowHeight="13.5"/>
  <cols>
    <col min="1" max="1" width="47.125" style="58" customWidth="1"/>
    <col min="2" max="4" width="12.375" style="58" customWidth="1"/>
    <col min="5" max="5" width="9.00390625" style="58" bestFit="1" customWidth="1"/>
    <col min="6" max="16384" width="9.00390625" style="58" customWidth="1"/>
  </cols>
  <sheetData>
    <row r="1" spans="1:4" ht="24.75" customHeight="1">
      <c r="A1" s="319" t="s">
        <v>1741</v>
      </c>
      <c r="B1" s="319"/>
      <c r="C1" s="319"/>
      <c r="D1" s="319"/>
    </row>
    <row r="2" spans="1:4" ht="21.75" customHeight="1">
      <c r="A2" s="59" t="s">
        <v>1503</v>
      </c>
      <c r="B2" s="59"/>
      <c r="C2" s="60"/>
      <c r="D2" s="60" t="s">
        <v>2</v>
      </c>
    </row>
    <row r="3" spans="1:4" ht="30.75" customHeight="1">
      <c r="A3" s="61" t="s">
        <v>1448</v>
      </c>
      <c r="B3" s="295" t="s">
        <v>1742</v>
      </c>
      <c r="C3" s="295" t="s">
        <v>1743</v>
      </c>
      <c r="D3" s="61" t="s">
        <v>7</v>
      </c>
    </row>
    <row r="4" spans="1:4" ht="18" customHeight="1">
      <c r="A4" s="62" t="s">
        <v>1504</v>
      </c>
      <c r="B4" s="63"/>
      <c r="C4" s="64"/>
      <c r="D4" s="54"/>
    </row>
    <row r="5" spans="1:4" ht="18" customHeight="1">
      <c r="A5" s="62" t="s">
        <v>1505</v>
      </c>
      <c r="B5" s="63"/>
      <c r="C5" s="64"/>
      <c r="D5" s="54"/>
    </row>
    <row r="6" spans="1:4" ht="18" customHeight="1">
      <c r="A6" s="62" t="s">
        <v>1506</v>
      </c>
      <c r="B6" s="63"/>
      <c r="C6" s="64"/>
      <c r="D6" s="54"/>
    </row>
    <row r="7" spans="1:4" ht="18" customHeight="1">
      <c r="A7" s="62" t="s">
        <v>1507</v>
      </c>
      <c r="B7" s="63"/>
      <c r="C7" s="65"/>
      <c r="D7" s="57"/>
    </row>
    <row r="8" spans="1:4" ht="18" customHeight="1">
      <c r="A8" s="62" t="s">
        <v>1508</v>
      </c>
      <c r="B8" s="63"/>
      <c r="C8" s="65"/>
      <c r="D8" s="57"/>
    </row>
    <row r="9" spans="1:4" ht="18" customHeight="1">
      <c r="A9" s="62" t="s">
        <v>1509</v>
      </c>
      <c r="B9" s="63"/>
      <c r="C9" s="65"/>
      <c r="D9" s="57"/>
    </row>
    <row r="10" spans="1:4" ht="18" customHeight="1">
      <c r="A10" s="62" t="s">
        <v>1510</v>
      </c>
      <c r="B10" s="63"/>
      <c r="C10" s="65"/>
      <c r="D10" s="57"/>
    </row>
    <row r="11" spans="1:4" ht="18" customHeight="1">
      <c r="A11" s="62" t="s">
        <v>1511</v>
      </c>
      <c r="B11" s="63"/>
      <c r="C11" s="65"/>
      <c r="D11" s="57"/>
    </row>
    <row r="12" spans="1:4" ht="18" customHeight="1">
      <c r="A12" s="62" t="s">
        <v>1512</v>
      </c>
      <c r="B12" s="63"/>
      <c r="C12" s="65"/>
      <c r="D12" s="57"/>
    </row>
    <row r="13" spans="1:4" ht="18" customHeight="1">
      <c r="A13" s="62" t="s">
        <v>1513</v>
      </c>
      <c r="B13" s="63"/>
      <c r="C13" s="65"/>
      <c r="D13" s="57"/>
    </row>
    <row r="14" spans="1:4" ht="18" customHeight="1">
      <c r="A14" s="62" t="s">
        <v>1514</v>
      </c>
      <c r="B14" s="63"/>
      <c r="C14" s="65">
        <v>281</v>
      </c>
      <c r="D14" s="57"/>
    </row>
    <row r="15" spans="1:4" ht="18" customHeight="1">
      <c r="A15" s="62" t="s">
        <v>1515</v>
      </c>
      <c r="B15" s="63"/>
      <c r="C15" s="64"/>
      <c r="D15" s="54"/>
    </row>
    <row r="16" spans="1:4" ht="18" customHeight="1">
      <c r="A16" s="62" t="s">
        <v>1516</v>
      </c>
      <c r="B16" s="63"/>
      <c r="C16" s="65"/>
      <c r="D16" s="57"/>
    </row>
    <row r="17" spans="1:4" ht="18" customHeight="1">
      <c r="A17" s="62" t="s">
        <v>1517</v>
      </c>
      <c r="B17" s="63"/>
      <c r="C17" s="65"/>
      <c r="D17" s="57"/>
    </row>
    <row r="18" spans="1:4" ht="18" customHeight="1">
      <c r="A18" s="62" t="s">
        <v>1518</v>
      </c>
      <c r="B18" s="63"/>
      <c r="C18" s="65"/>
      <c r="D18" s="57"/>
    </row>
    <row r="19" spans="1:4" ht="18" customHeight="1">
      <c r="A19" s="62" t="s">
        <v>1519</v>
      </c>
      <c r="B19" s="63"/>
      <c r="C19" s="65"/>
      <c r="D19" s="57"/>
    </row>
    <row r="20" spans="1:4" ht="18" customHeight="1">
      <c r="A20" s="62" t="s">
        <v>1520</v>
      </c>
      <c r="B20" s="63"/>
      <c r="C20" s="65"/>
      <c r="D20" s="57"/>
    </row>
    <row r="21" spans="1:4" ht="18" customHeight="1">
      <c r="A21" s="62" t="s">
        <v>1521</v>
      </c>
      <c r="B21" s="63"/>
      <c r="C21" s="65"/>
      <c r="D21" s="57"/>
    </row>
    <row r="22" spans="1:4" ht="18" customHeight="1">
      <c r="A22" s="62" t="s">
        <v>1522</v>
      </c>
      <c r="B22" s="63"/>
      <c r="C22" s="65"/>
      <c r="D22" s="57"/>
    </row>
    <row r="23" spans="1:4" ht="18" customHeight="1">
      <c r="A23" s="62" t="s">
        <v>1523</v>
      </c>
      <c r="B23" s="63"/>
      <c r="C23" s="64"/>
      <c r="D23" s="54"/>
    </row>
    <row r="24" spans="1:4" ht="18" customHeight="1">
      <c r="A24" s="62" t="s">
        <v>1524</v>
      </c>
      <c r="B24" s="63"/>
      <c r="C24" s="65"/>
      <c r="D24" s="57"/>
    </row>
    <row r="25" spans="1:4" ht="18" customHeight="1">
      <c r="A25" s="62" t="s">
        <v>1525</v>
      </c>
      <c r="B25" s="63"/>
      <c r="C25" s="64"/>
      <c r="D25" s="54"/>
    </row>
    <row r="26" spans="1:4" ht="18" customHeight="1">
      <c r="A26" s="62" t="s">
        <v>1526</v>
      </c>
      <c r="B26" s="63"/>
      <c r="C26" s="65"/>
      <c r="D26" s="57"/>
    </row>
    <row r="27" spans="1:4" ht="18" customHeight="1">
      <c r="A27" s="62" t="s">
        <v>1527</v>
      </c>
      <c r="B27" s="63"/>
      <c r="C27" s="64"/>
      <c r="D27" s="54"/>
    </row>
    <row r="28" spans="1:4" ht="18" customHeight="1">
      <c r="A28" s="62" t="s">
        <v>1528</v>
      </c>
      <c r="B28" s="63"/>
      <c r="C28" s="64"/>
      <c r="D28" s="54"/>
    </row>
    <row r="29" spans="1:4" ht="18" customHeight="1">
      <c r="A29" s="62" t="s">
        <v>1529</v>
      </c>
      <c r="B29" s="66">
        <v>6569</v>
      </c>
      <c r="C29" s="67">
        <v>3223</v>
      </c>
      <c r="D29" s="57">
        <v>-0.5093621555792358</v>
      </c>
    </row>
    <row r="30" spans="1:4" ht="18" customHeight="1">
      <c r="A30" s="62" t="s">
        <v>1530</v>
      </c>
      <c r="B30" s="66">
        <v>6569</v>
      </c>
      <c r="C30" s="67">
        <v>3223</v>
      </c>
      <c r="D30" s="57">
        <v>-0.5093621555792358</v>
      </c>
    </row>
    <row r="31" spans="1:4" ht="18" customHeight="1">
      <c r="A31" s="68" t="s">
        <v>1389</v>
      </c>
      <c r="B31" s="69"/>
      <c r="C31" s="64"/>
      <c r="D31" s="57"/>
    </row>
    <row r="32" spans="1:4" ht="18" customHeight="1">
      <c r="A32" s="55" t="s">
        <v>1531</v>
      </c>
      <c r="B32" s="69"/>
      <c r="C32" s="64"/>
      <c r="D32" s="57"/>
    </row>
    <row r="33" spans="1:4" ht="14.25">
      <c r="A33" s="55" t="s">
        <v>1389</v>
      </c>
      <c r="B33" s="69"/>
      <c r="C33" s="70"/>
      <c r="D33" s="57"/>
    </row>
    <row r="34" spans="1:4" ht="14.25">
      <c r="A34" s="68" t="s">
        <v>1389</v>
      </c>
      <c r="B34" s="69"/>
      <c r="C34" s="70"/>
      <c r="D34" s="57"/>
    </row>
    <row r="35" spans="1:4" ht="14.25">
      <c r="A35" s="68" t="s">
        <v>1389</v>
      </c>
      <c r="B35" s="69"/>
      <c r="C35" s="70"/>
      <c r="D35" s="57"/>
    </row>
    <row r="36" spans="1:4" ht="14.25">
      <c r="A36" s="71" t="s">
        <v>1532</v>
      </c>
      <c r="B36" s="69">
        <v>29</v>
      </c>
      <c r="C36" s="70"/>
      <c r="D36" s="57">
        <v>-1</v>
      </c>
    </row>
    <row r="37" spans="1:4" ht="14.25">
      <c r="A37" s="71"/>
      <c r="B37" s="69"/>
      <c r="C37" s="70"/>
      <c r="D37" s="57"/>
    </row>
    <row r="38" spans="1:4" ht="14.25">
      <c r="A38" s="71"/>
      <c r="B38" s="69"/>
      <c r="C38" s="70"/>
      <c r="D38" s="57"/>
    </row>
    <row r="39" spans="1:4" ht="14.25">
      <c r="A39" s="72" t="s">
        <v>1533</v>
      </c>
      <c r="B39" s="69">
        <f>B29+B36</f>
        <v>6598</v>
      </c>
      <c r="C39" s="70">
        <v>3504</v>
      </c>
      <c r="D39" s="57">
        <v>-0.46892997878144893</v>
      </c>
    </row>
    <row r="40" spans="1:4" ht="14.25">
      <c r="A40" s="72" t="s">
        <v>1534</v>
      </c>
      <c r="B40" s="69"/>
      <c r="C40" s="70"/>
      <c r="D40" s="57"/>
    </row>
  </sheetData>
  <sheetProtection/>
  <mergeCells count="1">
    <mergeCell ref="A1:D1"/>
  </mergeCells>
  <printOptions horizontalCentered="1"/>
  <pageMargins left="0.5905511811023623" right="0.5905511811023623" top="0.6692913385826772" bottom="0.5511811023622047" header="0.11811023622047245" footer="0.2755905511811024"/>
  <pageSetup fitToHeight="0" fitToWidth="1" horizontalDpi="600" verticalDpi="600" orientation="portrait" paperSize="8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Zeros="0" zoomScalePageLayoutView="0" workbookViewId="0" topLeftCell="A13">
      <selection activeCell="C21" sqref="C21:C34"/>
    </sheetView>
  </sheetViews>
  <sheetFormatPr defaultColWidth="9.00390625" defaultRowHeight="13.5"/>
  <cols>
    <col min="1" max="1" width="46.50390625" style="48" customWidth="1"/>
    <col min="2" max="4" width="13.625" style="48" customWidth="1"/>
    <col min="5" max="5" width="9.00390625" style="48" bestFit="1" customWidth="1"/>
    <col min="6" max="16384" width="9.00390625" style="48" customWidth="1"/>
  </cols>
  <sheetData>
    <row r="1" spans="1:4" ht="30.75" customHeight="1">
      <c r="A1" s="321" t="s">
        <v>1700</v>
      </c>
      <c r="B1" s="321"/>
      <c r="C1" s="321"/>
      <c r="D1" s="321"/>
    </row>
    <row r="2" spans="1:4" ht="24" customHeight="1">
      <c r="A2" s="49" t="s">
        <v>1535</v>
      </c>
      <c r="B2" s="50"/>
      <c r="C2" s="50"/>
      <c r="D2" s="50" t="s">
        <v>2</v>
      </c>
    </row>
    <row r="3" spans="1:4" s="47" customFormat="1" ht="30.75" customHeight="1">
      <c r="A3" s="51" t="s">
        <v>103</v>
      </c>
      <c r="B3" s="294" t="s">
        <v>1735</v>
      </c>
      <c r="C3" s="294" t="s">
        <v>1744</v>
      </c>
      <c r="D3" s="51" t="s">
        <v>7</v>
      </c>
    </row>
    <row r="4" spans="1:4" ht="19.5" customHeight="1">
      <c r="A4" s="261" t="s">
        <v>1701</v>
      </c>
      <c r="B4" s="290">
        <v>6569</v>
      </c>
      <c r="C4" s="53">
        <f>C8</f>
        <v>3050</v>
      </c>
      <c r="D4" s="54">
        <v>-0.5356979753387121</v>
      </c>
    </row>
    <row r="5" spans="1:4" ht="19.5" customHeight="1">
      <c r="A5" s="265" t="s">
        <v>574</v>
      </c>
      <c r="B5" s="290">
        <v>0</v>
      </c>
      <c r="C5" s="53"/>
      <c r="D5" s="54"/>
    </row>
    <row r="6" spans="1:4" ht="19.5" customHeight="1">
      <c r="A6" s="265" t="s">
        <v>593</v>
      </c>
      <c r="B6" s="290">
        <v>0</v>
      </c>
      <c r="C6" s="53"/>
      <c r="D6" s="54"/>
    </row>
    <row r="7" spans="1:4" ht="19.5" customHeight="1">
      <c r="A7" s="284" t="s">
        <v>1702</v>
      </c>
      <c r="B7" s="290">
        <v>0</v>
      </c>
      <c r="C7" s="56"/>
      <c r="D7" s="54"/>
    </row>
    <row r="8" spans="1:4" ht="19.5" customHeight="1">
      <c r="A8" s="265" t="s">
        <v>1703</v>
      </c>
      <c r="B8" s="290">
        <v>6569</v>
      </c>
      <c r="C8" s="56">
        <v>3050</v>
      </c>
      <c r="D8" s="54">
        <v>-0.5356979753387121</v>
      </c>
    </row>
    <row r="9" spans="1:4" ht="19.5" customHeight="1">
      <c r="A9" s="265" t="s">
        <v>1704</v>
      </c>
      <c r="B9" s="290">
        <v>0</v>
      </c>
      <c r="C9" s="56"/>
      <c r="D9" s="54"/>
    </row>
    <row r="10" spans="1:4" ht="19.5" customHeight="1">
      <c r="A10" s="284" t="s">
        <v>1705</v>
      </c>
      <c r="B10" s="290">
        <v>0</v>
      </c>
      <c r="C10" s="56"/>
      <c r="D10" s="54"/>
    </row>
    <row r="11" spans="1:4" ht="19.5" customHeight="1">
      <c r="A11" s="284" t="s">
        <v>1706</v>
      </c>
      <c r="B11" s="290">
        <v>0</v>
      </c>
      <c r="C11" s="53"/>
      <c r="D11" s="54"/>
    </row>
    <row r="12" spans="1:4" ht="19.5" customHeight="1">
      <c r="A12" s="284" t="s">
        <v>1707</v>
      </c>
      <c r="B12" s="290">
        <v>0</v>
      </c>
      <c r="C12" s="56"/>
      <c r="D12" s="54"/>
    </row>
    <row r="13" spans="1:4" ht="19.5" customHeight="1">
      <c r="A13" s="284" t="s">
        <v>1708</v>
      </c>
      <c r="B13" s="290">
        <v>0</v>
      </c>
      <c r="C13" s="53"/>
      <c r="D13" s="54"/>
    </row>
    <row r="14" spans="1:4" ht="19.5" customHeight="1">
      <c r="A14" s="284" t="s">
        <v>1709</v>
      </c>
      <c r="B14" s="290">
        <v>0</v>
      </c>
      <c r="C14" s="56"/>
      <c r="D14" s="54"/>
    </row>
    <row r="15" spans="1:4" ht="19.5" customHeight="1">
      <c r="A15" s="284" t="s">
        <v>1710</v>
      </c>
      <c r="B15" s="290">
        <v>0</v>
      </c>
      <c r="C15" s="53"/>
      <c r="D15" s="54"/>
    </row>
    <row r="16" spans="1:4" ht="19.5" customHeight="1">
      <c r="A16" s="284" t="s">
        <v>1711</v>
      </c>
      <c r="B16" s="290">
        <v>0</v>
      </c>
      <c r="C16" s="53"/>
      <c r="D16" s="54"/>
    </row>
    <row r="17" spans="1:4" ht="19.5" customHeight="1">
      <c r="A17" s="284" t="s">
        <v>1712</v>
      </c>
      <c r="B17" s="290">
        <v>0</v>
      </c>
      <c r="C17" s="53"/>
      <c r="D17" s="54"/>
    </row>
    <row r="18" spans="1:4" ht="19.5" customHeight="1">
      <c r="A18" s="284" t="s">
        <v>1713</v>
      </c>
      <c r="B18" s="290">
        <v>0</v>
      </c>
      <c r="C18" s="53"/>
      <c r="D18" s="54"/>
    </row>
    <row r="19" spans="1:4" ht="14.25">
      <c r="A19" s="265" t="s">
        <v>1714</v>
      </c>
      <c r="B19" s="290">
        <v>0</v>
      </c>
      <c r="C19" s="289">
        <v>2385</v>
      </c>
      <c r="D19" s="54"/>
    </row>
    <row r="20" spans="1:4" ht="14.25">
      <c r="A20" s="284" t="s">
        <v>1715</v>
      </c>
      <c r="B20" s="290">
        <v>0</v>
      </c>
      <c r="C20" s="289"/>
      <c r="D20" s="54"/>
    </row>
    <row r="21" spans="1:4" ht="14.25">
      <c r="A21" s="284" t="s">
        <v>1716</v>
      </c>
      <c r="B21" s="290">
        <v>0</v>
      </c>
      <c r="C21" s="289">
        <v>2385</v>
      </c>
      <c r="D21" s="54"/>
    </row>
    <row r="22" spans="1:4" ht="14.25">
      <c r="A22" s="284" t="s">
        <v>1717</v>
      </c>
      <c r="B22" s="290">
        <v>0</v>
      </c>
      <c r="C22" s="289"/>
      <c r="D22" s="54"/>
    </row>
    <row r="23" spans="1:4" ht="14.25">
      <c r="A23" s="284" t="s">
        <v>1718</v>
      </c>
      <c r="B23" s="290">
        <v>0</v>
      </c>
      <c r="C23" s="289"/>
      <c r="D23" s="54"/>
    </row>
    <row r="24" spans="1:4" ht="14.25">
      <c r="A24" s="284" t="s">
        <v>1719</v>
      </c>
      <c r="B24" s="290">
        <v>0</v>
      </c>
      <c r="C24" s="289"/>
      <c r="D24" s="54"/>
    </row>
    <row r="25" spans="1:4" ht="14.25">
      <c r="A25" s="284" t="s">
        <v>1720</v>
      </c>
      <c r="B25" s="290">
        <v>0</v>
      </c>
      <c r="C25" s="289"/>
      <c r="D25" s="54"/>
    </row>
    <row r="26" spans="1:4" ht="14.25">
      <c r="A26" s="284" t="s">
        <v>1721</v>
      </c>
      <c r="B26" s="290">
        <v>0</v>
      </c>
      <c r="C26" s="289"/>
      <c r="D26" s="54"/>
    </row>
    <row r="27" spans="1:4" ht="14.25">
      <c r="A27" s="284" t="s">
        <v>1722</v>
      </c>
      <c r="B27" s="290">
        <v>0</v>
      </c>
      <c r="C27" s="289"/>
      <c r="D27" s="54"/>
    </row>
    <row r="28" spans="1:4" ht="14.25">
      <c r="A28" s="265" t="s">
        <v>1723</v>
      </c>
      <c r="B28" s="290">
        <v>0</v>
      </c>
      <c r="C28" s="289"/>
      <c r="D28" s="54"/>
    </row>
    <row r="29" spans="1:4" ht="14.25">
      <c r="A29" s="284" t="s">
        <v>1724</v>
      </c>
      <c r="B29" s="290">
        <v>0</v>
      </c>
      <c r="C29" s="289"/>
      <c r="D29" s="54"/>
    </row>
    <row r="30" spans="1:4" ht="14.25">
      <c r="A30" s="265" t="s">
        <v>1725</v>
      </c>
      <c r="B30" s="290">
        <v>0</v>
      </c>
      <c r="C30" s="289"/>
      <c r="D30" s="54"/>
    </row>
    <row r="31" spans="1:4" ht="14.25">
      <c r="A31" s="284" t="s">
        <v>1726</v>
      </c>
      <c r="B31" s="290">
        <v>0</v>
      </c>
      <c r="C31" s="289"/>
      <c r="D31" s="54"/>
    </row>
    <row r="32" spans="1:4" ht="14.25">
      <c r="A32" s="284" t="s">
        <v>1727</v>
      </c>
      <c r="B32" s="290">
        <v>0</v>
      </c>
      <c r="C32" s="289"/>
      <c r="D32" s="54"/>
    </row>
    <row r="33" spans="1:4" ht="14.25">
      <c r="A33" s="284" t="s">
        <v>1728</v>
      </c>
      <c r="B33" s="290">
        <v>0</v>
      </c>
      <c r="C33" s="289"/>
      <c r="D33" s="54"/>
    </row>
    <row r="34" spans="1:4" ht="14.25">
      <c r="A34" s="265" t="s">
        <v>1729</v>
      </c>
      <c r="B34" s="290">
        <v>6569</v>
      </c>
      <c r="C34" s="289">
        <v>665</v>
      </c>
      <c r="D34" s="54">
        <v>-0.8987669356066372</v>
      </c>
    </row>
    <row r="35" spans="1:4" ht="14.25">
      <c r="A35" s="284" t="s">
        <v>1730</v>
      </c>
      <c r="B35" s="290">
        <v>6569</v>
      </c>
      <c r="C35" s="289">
        <v>665</v>
      </c>
      <c r="D35" s="54">
        <v>-0.8987669356066372</v>
      </c>
    </row>
    <row r="36" spans="1:4" ht="14.25">
      <c r="A36" s="291"/>
      <c r="B36" s="290"/>
      <c r="C36" s="289"/>
      <c r="D36" s="54"/>
    </row>
    <row r="37" spans="1:4" ht="14.25">
      <c r="A37" s="285" t="s">
        <v>1731</v>
      </c>
      <c r="B37" s="292">
        <v>29</v>
      </c>
      <c r="C37" s="289"/>
      <c r="D37" s="54">
        <v>-1</v>
      </c>
    </row>
    <row r="38" spans="1:4" ht="14.25">
      <c r="A38" s="291"/>
      <c r="B38" s="290"/>
      <c r="C38" s="289"/>
      <c r="D38" s="54"/>
    </row>
    <row r="39" spans="1:4" ht="14.25">
      <c r="A39" s="293" t="s">
        <v>1732</v>
      </c>
      <c r="B39" s="286"/>
      <c r="C39" s="289"/>
      <c r="D39" s="54"/>
    </row>
    <row r="40" spans="1:4" ht="14.25">
      <c r="A40" s="285" t="s">
        <v>1531</v>
      </c>
      <c r="B40" s="286"/>
      <c r="C40" s="289"/>
      <c r="D40" s="54"/>
    </row>
    <row r="41" spans="1:4" ht="14.25">
      <c r="A41" s="285" t="s">
        <v>1733</v>
      </c>
      <c r="B41" s="286"/>
      <c r="C41" s="289"/>
      <c r="D41" s="54"/>
    </row>
    <row r="42" spans="1:4" ht="14.25">
      <c r="A42" s="293" t="s">
        <v>1732</v>
      </c>
      <c r="B42" s="286"/>
      <c r="C42" s="289"/>
      <c r="D42" s="54"/>
    </row>
    <row r="43" spans="1:4" ht="14.25">
      <c r="A43" s="285"/>
      <c r="B43" s="286"/>
      <c r="C43" s="289"/>
      <c r="D43" s="54"/>
    </row>
    <row r="44" spans="1:4" ht="14.25">
      <c r="A44" s="287" t="s">
        <v>1734</v>
      </c>
      <c r="B44" s="286">
        <f>B4+B37+B40</f>
        <v>6598</v>
      </c>
      <c r="C44" s="289">
        <v>3050</v>
      </c>
      <c r="D44" s="54">
        <v>-0.5377387086996059</v>
      </c>
    </row>
    <row r="45" spans="1:4" ht="14.25">
      <c r="A45" s="287" t="s">
        <v>1534</v>
      </c>
      <c r="B45" s="286"/>
      <c r="C45" s="289"/>
      <c r="D45" s="54"/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45.25390625" style="15" customWidth="1"/>
    <col min="2" max="3" width="16.00390625" style="15" customWidth="1"/>
    <col min="4" max="4" width="13.625" style="15" customWidth="1"/>
    <col min="5" max="5" width="9.00390625" style="15" bestFit="1" customWidth="1"/>
    <col min="6" max="16384" width="9.00390625" style="15" customWidth="1"/>
  </cols>
  <sheetData>
    <row r="1" spans="1:4" ht="25.5" customHeight="1">
      <c r="A1" s="322" t="s">
        <v>1745</v>
      </c>
      <c r="B1" s="322"/>
      <c r="C1" s="322"/>
      <c r="D1" s="322"/>
    </row>
    <row r="2" spans="1:4" s="14" customFormat="1" ht="20.25" customHeight="1">
      <c r="A2" s="14" t="s">
        <v>1536</v>
      </c>
      <c r="B2" s="34"/>
      <c r="C2" s="34"/>
      <c r="D2" s="34" t="s">
        <v>2</v>
      </c>
    </row>
    <row r="3" spans="1:4" s="13" customFormat="1" ht="33.75" customHeight="1">
      <c r="A3" s="17" t="s">
        <v>103</v>
      </c>
      <c r="B3" s="294" t="s">
        <v>1735</v>
      </c>
      <c r="C3" s="294" t="s">
        <v>1736</v>
      </c>
      <c r="D3" s="17" t="s">
        <v>7</v>
      </c>
    </row>
    <row r="4" spans="1:4" s="14" customFormat="1" ht="18" customHeight="1">
      <c r="A4" s="19" t="s">
        <v>1537</v>
      </c>
      <c r="B4" s="35"/>
      <c r="C4" s="37">
        <v>197756.719484</v>
      </c>
      <c r="D4" s="22"/>
    </row>
    <row r="5" spans="1:4" s="14" customFormat="1" ht="18" customHeight="1">
      <c r="A5" s="19" t="s">
        <v>1538</v>
      </c>
      <c r="B5" s="35"/>
      <c r="C5" s="23">
        <v>84758.446416</v>
      </c>
      <c r="D5" s="22"/>
    </row>
    <row r="6" spans="1:4" s="14" customFormat="1" ht="18" customHeight="1">
      <c r="A6" s="19" t="s">
        <v>1539</v>
      </c>
      <c r="B6" s="35"/>
      <c r="C6" s="23">
        <v>48953.9</v>
      </c>
      <c r="D6" s="22"/>
    </row>
    <row r="7" spans="1:4" s="14" customFormat="1" ht="18" customHeight="1">
      <c r="A7" s="19" t="s">
        <v>1540</v>
      </c>
      <c r="B7" s="35"/>
      <c r="C7" s="23">
        <v>3591.557011</v>
      </c>
      <c r="D7" s="22"/>
    </row>
    <row r="8" spans="1:4" s="14" customFormat="1" ht="18" customHeight="1">
      <c r="A8" s="24" t="s">
        <v>1541</v>
      </c>
      <c r="B8" s="35"/>
      <c r="C8" s="23">
        <v>133411.84093399998</v>
      </c>
      <c r="D8" s="22"/>
    </row>
    <row r="9" spans="1:4" s="14" customFormat="1" ht="18" customHeight="1">
      <c r="A9" s="19" t="s">
        <v>1538</v>
      </c>
      <c r="B9" s="35"/>
      <c r="C9" s="23">
        <v>79428.43032999999</v>
      </c>
      <c r="D9" s="22"/>
    </row>
    <row r="10" spans="1:4" s="14" customFormat="1" ht="18" customHeight="1">
      <c r="A10" s="19" t="s">
        <v>1539</v>
      </c>
      <c r="B10" s="35"/>
      <c r="C10" s="23">
        <v>53864.240864</v>
      </c>
      <c r="D10" s="22"/>
    </row>
    <row r="11" spans="1:4" s="14" customFormat="1" ht="18" customHeight="1">
      <c r="A11" s="19" t="s">
        <v>1540</v>
      </c>
      <c r="B11" s="35"/>
      <c r="C11" s="23">
        <v>119.16973999999999</v>
      </c>
      <c r="D11" s="22"/>
    </row>
    <row r="12" spans="1:4" s="14" customFormat="1" ht="18" customHeight="1">
      <c r="A12" s="24" t="s">
        <v>1542</v>
      </c>
      <c r="B12" s="35"/>
      <c r="C12" s="37">
        <v>64208.930583</v>
      </c>
      <c r="D12" s="22"/>
    </row>
    <row r="13" spans="1:4" s="14" customFormat="1" ht="18" customHeight="1">
      <c r="A13" s="19" t="s">
        <v>1538</v>
      </c>
      <c r="B13" s="35"/>
      <c r="C13" s="23">
        <v>14211.7788</v>
      </c>
      <c r="D13" s="22"/>
    </row>
    <row r="14" spans="1:4" s="14" customFormat="1" ht="18" customHeight="1">
      <c r="A14" s="19" t="s">
        <v>1539</v>
      </c>
      <c r="B14" s="35"/>
      <c r="C14" s="23">
        <v>48468.551542</v>
      </c>
      <c r="D14" s="22"/>
    </row>
    <row r="15" spans="1:4" s="14" customFormat="1" ht="18" customHeight="1">
      <c r="A15" s="19" t="s">
        <v>1540</v>
      </c>
      <c r="B15" s="35"/>
      <c r="C15" s="23">
        <v>1520.877278</v>
      </c>
      <c r="D15" s="22"/>
    </row>
    <row r="16" spans="1:4" s="14" customFormat="1" ht="18" customHeight="1">
      <c r="A16" s="19" t="s">
        <v>1543</v>
      </c>
      <c r="B16" s="35"/>
      <c r="C16" s="23">
        <v>47041.870157</v>
      </c>
      <c r="D16" s="22"/>
    </row>
    <row r="17" spans="1:4" s="14" customFormat="1" ht="18" customHeight="1">
      <c r="A17" s="19" t="s">
        <v>1538</v>
      </c>
      <c r="B17" s="35"/>
      <c r="C17" s="23">
        <v>46129.926637</v>
      </c>
      <c r="D17" s="22"/>
    </row>
    <row r="18" spans="1:4" s="14" customFormat="1" ht="18" customHeight="1">
      <c r="A18" s="19" t="s">
        <v>1539</v>
      </c>
      <c r="B18" s="35"/>
      <c r="C18" s="45"/>
      <c r="D18" s="22"/>
    </row>
    <row r="19" spans="1:4" s="14" customFormat="1" ht="18" customHeight="1">
      <c r="A19" s="19" t="s">
        <v>1540</v>
      </c>
      <c r="B19" s="35"/>
      <c r="C19" s="23">
        <v>874.9435199999999</v>
      </c>
      <c r="D19" s="22"/>
    </row>
    <row r="20" spans="1:4" s="14" customFormat="1" ht="18" customHeight="1">
      <c r="A20" s="24" t="s">
        <v>1544</v>
      </c>
      <c r="B20" s="35"/>
      <c r="C20" s="23">
        <v>129369.461968</v>
      </c>
      <c r="D20" s="22"/>
    </row>
    <row r="21" spans="1:4" s="14" customFormat="1" ht="18" customHeight="1">
      <c r="A21" s="19" t="s">
        <v>1538</v>
      </c>
      <c r="B21" s="35"/>
      <c r="C21" s="23">
        <v>34921.71</v>
      </c>
      <c r="D21" s="22"/>
    </row>
    <row r="22" spans="1:4" s="14" customFormat="1" ht="18" customHeight="1">
      <c r="A22" s="19" t="s">
        <v>1539</v>
      </c>
      <c r="B22" s="35"/>
      <c r="C22" s="23">
        <v>93124.56</v>
      </c>
      <c r="D22" s="22"/>
    </row>
    <row r="23" spans="1:4" s="14" customFormat="1" ht="18" customHeight="1">
      <c r="A23" s="19" t="s">
        <v>1540</v>
      </c>
      <c r="B23" s="35"/>
      <c r="C23" s="23">
        <v>1323.1919679999999</v>
      </c>
      <c r="D23" s="22"/>
    </row>
    <row r="24" spans="1:4" s="14" customFormat="1" ht="18" customHeight="1">
      <c r="A24" s="19" t="s">
        <v>1545</v>
      </c>
      <c r="B24" s="35"/>
      <c r="C24" s="28">
        <v>3500.855403</v>
      </c>
      <c r="D24" s="22"/>
    </row>
    <row r="25" spans="1:4" s="14" customFormat="1" ht="18" customHeight="1">
      <c r="A25" s="19" t="s">
        <v>1538</v>
      </c>
      <c r="B25" s="35"/>
      <c r="C25" s="28">
        <v>3207.476883</v>
      </c>
      <c r="D25" s="22"/>
    </row>
    <row r="26" spans="1:4" s="14" customFormat="1" ht="18" customHeight="1">
      <c r="A26" s="19" t="s">
        <v>1539</v>
      </c>
      <c r="B26" s="35"/>
      <c r="C26" s="45"/>
      <c r="D26" s="22"/>
    </row>
    <row r="27" spans="1:4" s="14" customFormat="1" ht="18" customHeight="1">
      <c r="A27" s="19" t="s">
        <v>1540</v>
      </c>
      <c r="B27" s="35"/>
      <c r="C27" s="28">
        <v>142.12052</v>
      </c>
      <c r="D27" s="22"/>
    </row>
    <row r="28" spans="1:4" s="14" customFormat="1" ht="18" customHeight="1">
      <c r="A28" s="19" t="s">
        <v>1546</v>
      </c>
      <c r="B28" s="35"/>
      <c r="C28" s="23">
        <v>2272.45898</v>
      </c>
      <c r="D28" s="22"/>
    </row>
    <row r="29" spans="1:4" s="14" customFormat="1" ht="18" customHeight="1">
      <c r="A29" s="19" t="s">
        <v>1538</v>
      </c>
      <c r="B29" s="35"/>
      <c r="C29" s="23">
        <v>2126.1538</v>
      </c>
      <c r="D29" s="22"/>
    </row>
    <row r="30" spans="1:4" s="14" customFormat="1" ht="18" customHeight="1">
      <c r="A30" s="19" t="s">
        <v>1539</v>
      </c>
      <c r="B30" s="35"/>
      <c r="C30" s="45"/>
      <c r="D30" s="22"/>
    </row>
    <row r="31" spans="1:4" s="14" customFormat="1" ht="18" customHeight="1">
      <c r="A31" s="19" t="s">
        <v>1540</v>
      </c>
      <c r="B31" s="35"/>
      <c r="C31" s="23">
        <v>146.30518</v>
      </c>
      <c r="D31" s="22"/>
    </row>
    <row r="32" spans="1:4" s="14" customFormat="1" ht="18" customHeight="1">
      <c r="A32" s="24" t="s">
        <v>1547</v>
      </c>
      <c r="B32" s="35"/>
      <c r="C32" s="30">
        <v>1373.033825</v>
      </c>
      <c r="D32" s="22"/>
    </row>
    <row r="33" spans="1:4" s="14" customFormat="1" ht="18" customHeight="1">
      <c r="A33" s="19" t="s">
        <v>1538</v>
      </c>
      <c r="B33" s="35"/>
      <c r="C33" s="30">
        <v>1253.133825</v>
      </c>
      <c r="D33" s="22"/>
    </row>
    <row r="34" spans="1:4" s="14" customFormat="1" ht="18" customHeight="1">
      <c r="A34" s="19" t="s">
        <v>1539</v>
      </c>
      <c r="B34" s="35"/>
      <c r="C34" s="45"/>
      <c r="D34" s="22"/>
    </row>
    <row r="35" spans="1:4" s="14" customFormat="1" ht="18" customHeight="1">
      <c r="A35" s="19" t="s">
        <v>1540</v>
      </c>
      <c r="B35" s="35"/>
      <c r="C35" s="30">
        <v>119.9</v>
      </c>
      <c r="D35" s="22"/>
    </row>
    <row r="36" spans="1:4" s="14" customFormat="1" ht="18" customHeight="1">
      <c r="A36" s="19"/>
      <c r="B36" s="35"/>
      <c r="C36" s="45"/>
      <c r="D36" s="22"/>
    </row>
    <row r="37" spans="1:4" s="14" customFormat="1" ht="18" customHeight="1">
      <c r="A37" s="19" t="s">
        <v>1548</v>
      </c>
      <c r="B37" s="46"/>
      <c r="C37" s="45">
        <f>C4+C8+C12+C16+C20+C24+C28+C32</f>
        <v>578935.1713340001</v>
      </c>
      <c r="D37" s="22"/>
    </row>
    <row r="38" spans="1:4" s="14" customFormat="1" ht="18" customHeight="1">
      <c r="A38" s="19" t="s">
        <v>1538</v>
      </c>
      <c r="B38" s="45"/>
      <c r="C38" s="45">
        <f>C5+C9+C13+C17+C21+C25+C29+C33</f>
        <v>266037.056691</v>
      </c>
      <c r="D38" s="22"/>
    </row>
    <row r="39" spans="1:4" s="14" customFormat="1" ht="18" customHeight="1">
      <c r="A39" s="19" t="s">
        <v>1539</v>
      </c>
      <c r="B39" s="46"/>
      <c r="C39" s="45">
        <f>C6+C10+C14+C18+C22+C26+C30+C34</f>
        <v>244411.25240599999</v>
      </c>
      <c r="D39" s="22"/>
    </row>
    <row r="40" spans="1:4" s="14" customFormat="1" ht="18" customHeight="1">
      <c r="A40" s="19" t="s">
        <v>1540</v>
      </c>
      <c r="B40" s="46"/>
      <c r="C40" s="45">
        <f>C7+C11+C15+C19+C23+C27+C31+C35</f>
        <v>7838.065217</v>
      </c>
      <c r="D40" s="22"/>
    </row>
    <row r="41" spans="1:4" s="14" customFormat="1" ht="29.25" customHeight="1">
      <c r="A41" s="323"/>
      <c r="B41" s="323"/>
      <c r="C41" s="323"/>
      <c r="D41" s="323"/>
    </row>
  </sheetData>
  <sheetProtection/>
  <mergeCells count="2">
    <mergeCell ref="A1:D1"/>
    <mergeCell ref="A41:D41"/>
  </mergeCells>
  <printOptions horizontalCentered="1"/>
  <pageMargins left="0.59" right="0.59" top="0.32" bottom="0.46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46.00390625" style="15" customWidth="1"/>
    <col min="2" max="4" width="15.00390625" style="15" customWidth="1"/>
    <col min="5" max="5" width="10.25390625" style="15" bestFit="1" customWidth="1"/>
    <col min="6" max="6" width="9.00390625" style="15" bestFit="1" customWidth="1"/>
    <col min="7" max="16384" width="9.00390625" style="15" customWidth="1"/>
  </cols>
  <sheetData>
    <row r="1" spans="1:4" ht="34.5" customHeight="1">
      <c r="A1" s="322" t="s">
        <v>1746</v>
      </c>
      <c r="B1" s="322"/>
      <c r="C1" s="322"/>
      <c r="D1" s="322"/>
    </row>
    <row r="2" spans="1:4" s="14" customFormat="1" ht="20.25" customHeight="1">
      <c r="A2" s="14" t="s">
        <v>1549</v>
      </c>
      <c r="B2" s="34"/>
      <c r="C2" s="34"/>
      <c r="D2" s="34" t="s">
        <v>2</v>
      </c>
    </row>
    <row r="3" spans="1:4" s="13" customFormat="1" ht="31.5" customHeight="1">
      <c r="A3" s="17" t="s">
        <v>103</v>
      </c>
      <c r="B3" s="294" t="s">
        <v>1735</v>
      </c>
      <c r="C3" s="294" t="s">
        <v>1736</v>
      </c>
      <c r="D3" s="17" t="s">
        <v>7</v>
      </c>
    </row>
    <row r="4" spans="1:4" s="14" customFormat="1" ht="18" customHeight="1">
      <c r="A4" s="24" t="s">
        <v>1537</v>
      </c>
      <c r="B4" s="36"/>
      <c r="C4" s="37">
        <v>30584.117327999997</v>
      </c>
      <c r="D4" s="22"/>
    </row>
    <row r="5" spans="1:5" s="14" customFormat="1" ht="18" customHeight="1">
      <c r="A5" s="24" t="s">
        <v>1538</v>
      </c>
      <c r="B5" s="36"/>
      <c r="C5" s="23">
        <v>21825.117328</v>
      </c>
      <c r="D5" s="22"/>
      <c r="E5" s="38"/>
    </row>
    <row r="6" spans="1:4" s="14" customFormat="1" ht="18" customHeight="1">
      <c r="A6" s="24" t="s">
        <v>1539</v>
      </c>
      <c r="B6" s="36"/>
      <c r="C6" s="23">
        <v>6654</v>
      </c>
      <c r="D6" s="22"/>
    </row>
    <row r="7" spans="1:4" s="14" customFormat="1" ht="18" customHeight="1">
      <c r="A7" s="24" t="s">
        <v>1540</v>
      </c>
      <c r="B7" s="36"/>
      <c r="C7" s="23">
        <v>1400</v>
      </c>
      <c r="D7" s="22"/>
    </row>
    <row r="8" spans="1:4" s="14" customFormat="1" ht="18" customHeight="1">
      <c r="A8" s="24" t="s">
        <v>1550</v>
      </c>
      <c r="B8" s="36"/>
      <c r="C8" s="23">
        <v>20700.528372</v>
      </c>
      <c r="D8" s="22"/>
    </row>
    <row r="9" spans="1:4" s="14" customFormat="1" ht="18" customHeight="1">
      <c r="A9" s="24" t="s">
        <v>1538</v>
      </c>
      <c r="B9" s="36"/>
      <c r="C9" s="23">
        <v>16113.503162</v>
      </c>
      <c r="D9" s="22"/>
    </row>
    <row r="10" spans="1:4" s="14" customFormat="1" ht="18" customHeight="1">
      <c r="A10" s="24" t="s">
        <v>1539</v>
      </c>
      <c r="B10" s="36"/>
      <c r="C10" s="23">
        <v>4573.615028</v>
      </c>
      <c r="D10" s="22"/>
    </row>
    <row r="11" spans="1:4" s="14" customFormat="1" ht="18" customHeight="1">
      <c r="A11" s="24" t="s">
        <v>1540</v>
      </c>
      <c r="B11" s="39"/>
      <c r="C11" s="23">
        <v>13.410182</v>
      </c>
      <c r="D11" s="22"/>
    </row>
    <row r="12" spans="1:4" s="14" customFormat="1" ht="18" customHeight="1">
      <c r="A12" s="24" t="s">
        <v>1551</v>
      </c>
      <c r="B12" s="36"/>
      <c r="C12" s="20"/>
      <c r="D12" s="22"/>
    </row>
    <row r="13" spans="1:4" s="14" customFormat="1" ht="18" customHeight="1">
      <c r="A13" s="24" t="s">
        <v>1538</v>
      </c>
      <c r="B13" s="36"/>
      <c r="C13" s="20"/>
      <c r="D13" s="22"/>
    </row>
    <row r="14" spans="1:4" s="14" customFormat="1" ht="18" customHeight="1">
      <c r="A14" s="24" t="s">
        <v>1539</v>
      </c>
      <c r="B14" s="36"/>
      <c r="C14" s="20"/>
      <c r="D14" s="22"/>
    </row>
    <row r="15" spans="1:4" s="14" customFormat="1" ht="18" customHeight="1">
      <c r="A15" s="24" t="s">
        <v>1540</v>
      </c>
      <c r="B15" s="39"/>
      <c r="C15" s="40"/>
      <c r="D15" s="22"/>
    </row>
    <row r="16" spans="1:4" s="14" customFormat="1" ht="18" customHeight="1">
      <c r="A16" s="24" t="s">
        <v>1543</v>
      </c>
      <c r="B16" s="36"/>
      <c r="C16" s="23">
        <v>15859.227699000001</v>
      </c>
      <c r="D16" s="22"/>
    </row>
    <row r="17" spans="1:4" s="14" customFormat="1" ht="18" customHeight="1">
      <c r="A17" s="24" t="s">
        <v>1538</v>
      </c>
      <c r="B17" s="41"/>
      <c r="C17" s="23">
        <v>15400.827699000001</v>
      </c>
      <c r="D17" s="22"/>
    </row>
    <row r="18" spans="1:4" s="14" customFormat="1" ht="18" customHeight="1">
      <c r="A18" s="24" t="s">
        <v>1539</v>
      </c>
      <c r="B18" s="41"/>
      <c r="C18" s="23">
        <v>0</v>
      </c>
      <c r="D18" s="22"/>
    </row>
    <row r="19" spans="1:4" s="14" customFormat="1" ht="18" customHeight="1">
      <c r="A19" s="24" t="s">
        <v>1540</v>
      </c>
      <c r="B19" s="41"/>
      <c r="C19" s="23">
        <v>433.4</v>
      </c>
      <c r="D19" s="22"/>
    </row>
    <row r="20" spans="1:4" s="14" customFormat="1" ht="18" customHeight="1">
      <c r="A20" s="24" t="s">
        <v>1552</v>
      </c>
      <c r="B20" s="41"/>
      <c r="C20" s="42"/>
      <c r="D20" s="22"/>
    </row>
    <row r="21" spans="1:4" ht="18.75" customHeight="1">
      <c r="A21" s="24" t="s">
        <v>1538</v>
      </c>
      <c r="B21" s="26"/>
      <c r="C21" s="26"/>
      <c r="D21" s="26"/>
    </row>
    <row r="22" spans="1:4" ht="18.75" customHeight="1">
      <c r="A22" s="24" t="s">
        <v>1539</v>
      </c>
      <c r="B22" s="26"/>
      <c r="C22" s="26"/>
      <c r="D22" s="26"/>
    </row>
    <row r="23" spans="1:4" ht="18.75" customHeight="1">
      <c r="A23" s="24" t="s">
        <v>1540</v>
      </c>
      <c r="B23" s="26"/>
      <c r="C23" s="26"/>
      <c r="D23" s="26"/>
    </row>
    <row r="24" spans="1:4" ht="18.75" customHeight="1">
      <c r="A24" s="24" t="s">
        <v>1545</v>
      </c>
      <c r="B24" s="26"/>
      <c r="C24" s="28">
        <v>2009.1103030000002</v>
      </c>
      <c r="D24" s="26"/>
    </row>
    <row r="25" spans="1:4" ht="18.75" customHeight="1">
      <c r="A25" s="24" t="s">
        <v>1538</v>
      </c>
      <c r="B25" s="26"/>
      <c r="C25" s="28">
        <v>1890.6317829999998</v>
      </c>
      <c r="D25" s="26"/>
    </row>
    <row r="26" spans="1:4" ht="18.75" customHeight="1">
      <c r="A26" s="24" t="s">
        <v>1539</v>
      </c>
      <c r="B26" s="26"/>
      <c r="C26" s="28">
        <v>0</v>
      </c>
      <c r="D26" s="26"/>
    </row>
    <row r="27" spans="1:4" ht="18.75" customHeight="1">
      <c r="A27" s="24" t="s">
        <v>1540</v>
      </c>
      <c r="B27" s="26"/>
      <c r="C27" s="28">
        <v>49.62052</v>
      </c>
      <c r="D27" s="26"/>
    </row>
    <row r="28" spans="1:4" ht="18.75" customHeight="1">
      <c r="A28" s="24" t="s">
        <v>1546</v>
      </c>
      <c r="B28" s="26"/>
      <c r="C28" s="23">
        <v>940.7434</v>
      </c>
      <c r="D28" s="26"/>
    </row>
    <row r="29" spans="1:4" ht="18.75" customHeight="1">
      <c r="A29" s="24" t="s">
        <v>1538</v>
      </c>
      <c r="B29" s="26"/>
      <c r="C29" s="23">
        <v>880.6434</v>
      </c>
      <c r="D29" s="26"/>
    </row>
    <row r="30" spans="1:4" ht="18.75" customHeight="1">
      <c r="A30" s="24" t="s">
        <v>1539</v>
      </c>
      <c r="B30" s="26"/>
      <c r="C30" s="23">
        <v>0</v>
      </c>
      <c r="D30" s="26"/>
    </row>
    <row r="31" spans="1:4" ht="18.75" customHeight="1">
      <c r="A31" s="24" t="s">
        <v>1540</v>
      </c>
      <c r="B31" s="26"/>
      <c r="C31" s="23">
        <v>60.1</v>
      </c>
      <c r="D31" s="26"/>
    </row>
    <row r="32" spans="1:4" ht="18.75" customHeight="1">
      <c r="A32" s="24" t="s">
        <v>1553</v>
      </c>
      <c r="B32" s="26"/>
      <c r="C32" s="30">
        <v>582.115968</v>
      </c>
      <c r="D32" s="26"/>
    </row>
    <row r="33" spans="1:4" ht="18.75" customHeight="1">
      <c r="A33" s="24" t="s">
        <v>1538</v>
      </c>
      <c r="B33" s="26"/>
      <c r="C33" s="30">
        <v>533.0159679999999</v>
      </c>
      <c r="D33" s="26"/>
    </row>
    <row r="34" spans="1:4" ht="18.75" customHeight="1">
      <c r="A34" s="24" t="s">
        <v>1539</v>
      </c>
      <c r="B34" s="26"/>
      <c r="C34" s="43">
        <v>0</v>
      </c>
      <c r="D34" s="26"/>
    </row>
    <row r="35" spans="1:4" ht="18.75" customHeight="1">
      <c r="A35" s="24" t="s">
        <v>1540</v>
      </c>
      <c r="B35" s="26"/>
      <c r="C35" s="30">
        <v>49.1</v>
      </c>
      <c r="D35" s="26"/>
    </row>
    <row r="36" spans="1:4" ht="18.75" customHeight="1">
      <c r="A36" s="24"/>
      <c r="B36" s="26"/>
      <c r="C36" s="26"/>
      <c r="D36" s="26"/>
    </row>
    <row r="37" spans="1:4" ht="18.75" customHeight="1">
      <c r="A37" s="24" t="s">
        <v>1548</v>
      </c>
      <c r="B37" s="26"/>
      <c r="C37" s="31">
        <f>C4+C8+C12+C16+C24+C28+C32</f>
        <v>70675.84306999999</v>
      </c>
      <c r="D37" s="26"/>
    </row>
    <row r="38" spans="1:4" ht="18.75" customHeight="1">
      <c r="A38" s="24" t="s">
        <v>1538</v>
      </c>
      <c r="B38" s="26"/>
      <c r="C38" s="23">
        <v>56643.73934</v>
      </c>
      <c r="D38" s="26"/>
    </row>
    <row r="39" spans="1:4" ht="18.75" customHeight="1">
      <c r="A39" s="24" t="s">
        <v>1539</v>
      </c>
      <c r="B39" s="26"/>
      <c r="C39" s="23">
        <v>11227.615028</v>
      </c>
      <c r="D39" s="26"/>
    </row>
    <row r="40" spans="1:4" ht="18.75" customHeight="1">
      <c r="A40" s="24" t="s">
        <v>1540</v>
      </c>
      <c r="B40" s="26"/>
      <c r="C40" s="23">
        <v>2005.630702</v>
      </c>
      <c r="D40" s="26"/>
    </row>
    <row r="42" ht="14.25">
      <c r="C42" s="44"/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44.875" style="15" customWidth="1"/>
    <col min="2" max="3" width="15.625" style="15" customWidth="1"/>
    <col min="4" max="4" width="14.25390625" style="15" customWidth="1"/>
    <col min="5" max="5" width="9.00390625" style="15" bestFit="1" customWidth="1"/>
    <col min="6" max="16384" width="9.00390625" style="15" customWidth="1"/>
  </cols>
  <sheetData>
    <row r="1" spans="1:4" ht="30" customHeight="1">
      <c r="A1" s="322" t="s">
        <v>1747</v>
      </c>
      <c r="B1" s="322"/>
      <c r="C1" s="322"/>
      <c r="D1" s="322"/>
    </row>
    <row r="2" spans="1:4" s="14" customFormat="1" ht="23.25" customHeight="1">
      <c r="A2" s="14" t="s">
        <v>1554</v>
      </c>
      <c r="B2" s="34"/>
      <c r="C2" s="34"/>
      <c r="D2" s="34" t="s">
        <v>2</v>
      </c>
    </row>
    <row r="3" spans="1:4" s="13" customFormat="1" ht="34.5" customHeight="1">
      <c r="A3" s="17" t="s">
        <v>1555</v>
      </c>
      <c r="B3" s="294" t="s">
        <v>1735</v>
      </c>
      <c r="C3" s="294" t="s">
        <v>1736</v>
      </c>
      <c r="D3" s="17" t="s">
        <v>7</v>
      </c>
    </row>
    <row r="4" spans="1:4" s="14" customFormat="1" ht="18" customHeight="1">
      <c r="A4" s="19" t="s">
        <v>1556</v>
      </c>
      <c r="B4" s="35"/>
      <c r="C4" s="23">
        <v>204985.08488</v>
      </c>
      <c r="D4" s="22"/>
    </row>
    <row r="5" spans="1:4" s="14" customFormat="1" ht="18" customHeight="1">
      <c r="A5" s="19" t="s">
        <v>1557</v>
      </c>
      <c r="B5" s="35"/>
      <c r="C5" s="23">
        <v>198774.339007</v>
      </c>
      <c r="D5" s="22"/>
    </row>
    <row r="6" spans="1:4" s="14" customFormat="1" ht="18" customHeight="1">
      <c r="A6" s="19" t="s">
        <v>1558</v>
      </c>
      <c r="B6" s="35"/>
      <c r="C6" s="23">
        <v>133411.840926</v>
      </c>
      <c r="D6" s="22"/>
    </row>
    <row r="7" spans="1:4" s="14" customFormat="1" ht="18" customHeight="1">
      <c r="A7" s="19" t="s">
        <v>1557</v>
      </c>
      <c r="B7" s="35"/>
      <c r="C7" s="23">
        <v>133411.840926</v>
      </c>
      <c r="D7" s="22"/>
    </row>
    <row r="8" spans="1:4" s="14" customFormat="1" ht="18" customHeight="1">
      <c r="A8" s="24" t="s">
        <v>1559</v>
      </c>
      <c r="B8" s="35"/>
      <c r="C8" s="23">
        <v>41190.106637</v>
      </c>
      <c r="D8" s="22"/>
    </row>
    <row r="9" spans="1:4" s="14" customFormat="1" ht="18" customHeight="1">
      <c r="A9" s="19" t="s">
        <v>1557</v>
      </c>
      <c r="B9" s="35"/>
      <c r="C9" s="23">
        <v>41178.198458</v>
      </c>
      <c r="D9" s="22"/>
    </row>
    <row r="10" spans="1:4" s="14" customFormat="1" ht="18" customHeight="1">
      <c r="A10" s="24" t="s">
        <v>1560</v>
      </c>
      <c r="B10" s="35"/>
      <c r="C10" s="23">
        <v>38242.462225999996</v>
      </c>
      <c r="D10" s="22"/>
    </row>
    <row r="11" spans="1:4" s="14" customFormat="1" ht="18" customHeight="1">
      <c r="A11" s="24" t="s">
        <v>1561</v>
      </c>
      <c r="B11" s="35"/>
      <c r="C11" s="23">
        <v>38231.462225999996</v>
      </c>
      <c r="D11" s="22"/>
    </row>
    <row r="12" spans="1:4" s="14" customFormat="1" ht="18" customHeight="1">
      <c r="A12" s="24" t="s">
        <v>1562</v>
      </c>
      <c r="B12" s="35"/>
      <c r="C12" s="23">
        <v>117247.22144600001</v>
      </c>
      <c r="D12" s="22"/>
    </row>
    <row r="13" spans="1:4" s="14" customFormat="1" ht="18" customHeight="1">
      <c r="A13" s="19" t="s">
        <v>1561</v>
      </c>
      <c r="B13" s="35"/>
      <c r="C13" s="23">
        <v>108516.793946</v>
      </c>
      <c r="D13" s="22"/>
    </row>
    <row r="14" spans="1:4" s="14" customFormat="1" ht="18" customHeight="1">
      <c r="A14" s="19" t="s">
        <v>1563</v>
      </c>
      <c r="B14" s="35"/>
      <c r="C14" s="28">
        <v>2053.4896</v>
      </c>
      <c r="D14" s="22"/>
    </row>
    <row r="15" spans="1:4" s="14" customFormat="1" ht="18" customHeight="1">
      <c r="A15" s="19" t="s">
        <v>1564</v>
      </c>
      <c r="B15" s="35"/>
      <c r="C15" s="28">
        <v>1158.2396</v>
      </c>
      <c r="D15" s="22"/>
    </row>
    <row r="16" spans="1:4" s="14" customFormat="1" ht="18" customHeight="1">
      <c r="A16" s="19" t="s">
        <v>1565</v>
      </c>
      <c r="B16" s="35"/>
      <c r="C16" s="23">
        <v>1442.87261</v>
      </c>
      <c r="D16" s="22"/>
    </row>
    <row r="17" spans="1:4" s="14" customFormat="1" ht="18" customHeight="1">
      <c r="A17" s="19" t="s">
        <v>1566</v>
      </c>
      <c r="B17" s="35"/>
      <c r="C17" s="23">
        <v>1383.58261</v>
      </c>
      <c r="D17" s="22"/>
    </row>
    <row r="18" spans="1:4" s="14" customFormat="1" ht="18" customHeight="1">
      <c r="A18" s="24" t="s">
        <v>1567</v>
      </c>
      <c r="B18" s="35"/>
      <c r="C18" s="30">
        <v>1849.2052079999999</v>
      </c>
      <c r="D18" s="22"/>
    </row>
    <row r="19" spans="1:4" s="14" customFormat="1" ht="18" customHeight="1">
      <c r="A19" s="19" t="s">
        <v>1568</v>
      </c>
      <c r="B19" s="35"/>
      <c r="C19" s="30">
        <v>1849.2052079999999</v>
      </c>
      <c r="D19" s="22"/>
    </row>
    <row r="20" spans="1:4" s="14" customFormat="1" ht="18" customHeight="1">
      <c r="A20" s="19"/>
      <c r="B20" s="35"/>
      <c r="C20" s="35"/>
      <c r="D20" s="22"/>
    </row>
    <row r="21" spans="1:4" s="14" customFormat="1" ht="18" customHeight="1">
      <c r="A21" s="19" t="s">
        <v>1569</v>
      </c>
      <c r="B21" s="35"/>
      <c r="C21" s="35">
        <f>C4+C6+C8+C10+C12+C14+C16+C18</f>
        <v>540422.2835329999</v>
      </c>
      <c r="D21" s="22"/>
    </row>
    <row r="22" spans="1:4" s="14" customFormat="1" ht="18" customHeight="1">
      <c r="A22" s="19" t="s">
        <v>1570</v>
      </c>
      <c r="B22" s="35"/>
      <c r="C22" s="35">
        <f>C5+C7+C9+C11+C13+C15+C17+C19</f>
        <v>524503.6619809999</v>
      </c>
      <c r="D22" s="22"/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49.25390625" style="15" customWidth="1"/>
    <col min="2" max="4" width="13.625" style="15" customWidth="1"/>
    <col min="5" max="5" width="9.00390625" style="15" bestFit="1" customWidth="1"/>
    <col min="6" max="16384" width="9.00390625" style="15" customWidth="1"/>
  </cols>
  <sheetData>
    <row r="1" spans="1:4" ht="42" customHeight="1">
      <c r="A1" s="322" t="s">
        <v>1748</v>
      </c>
      <c r="B1" s="322"/>
      <c r="C1" s="322"/>
      <c r="D1" s="322"/>
    </row>
    <row r="2" spans="1:4" s="13" customFormat="1" ht="23.25" customHeight="1">
      <c r="A2" s="13" t="s">
        <v>1571</v>
      </c>
      <c r="B2" s="16"/>
      <c r="C2" s="16"/>
      <c r="D2" s="16" t="s">
        <v>2</v>
      </c>
    </row>
    <row r="3" spans="1:4" s="13" customFormat="1" ht="35.25" customHeight="1">
      <c r="A3" s="17" t="s">
        <v>1555</v>
      </c>
      <c r="B3" s="294" t="s">
        <v>1735</v>
      </c>
      <c r="C3" s="294" t="s">
        <v>1736</v>
      </c>
      <c r="D3" s="17" t="s">
        <v>7</v>
      </c>
    </row>
    <row r="4" spans="1:4" s="14" customFormat="1" ht="21" customHeight="1">
      <c r="A4" s="19" t="s">
        <v>1556</v>
      </c>
      <c r="B4" s="20"/>
      <c r="C4" s="21">
        <v>28489.788101</v>
      </c>
      <c r="D4" s="22"/>
    </row>
    <row r="5" spans="1:4" s="14" customFormat="1" ht="21" customHeight="1">
      <c r="A5" s="19" t="s">
        <v>1557</v>
      </c>
      <c r="B5" s="20"/>
      <c r="C5" s="23">
        <v>26882.500831</v>
      </c>
      <c r="D5" s="22"/>
    </row>
    <row r="6" spans="1:4" s="14" customFormat="1" ht="21" customHeight="1">
      <c r="A6" s="19" t="s">
        <v>1558</v>
      </c>
      <c r="B6" s="20"/>
      <c r="C6" s="21">
        <v>20700.528372</v>
      </c>
      <c r="D6" s="22"/>
    </row>
    <row r="7" spans="1:4" s="14" customFormat="1" ht="21" customHeight="1">
      <c r="A7" s="19" t="s">
        <v>1557</v>
      </c>
      <c r="B7" s="20"/>
      <c r="C7" s="23">
        <v>20700.528372</v>
      </c>
      <c r="D7" s="22"/>
    </row>
    <row r="8" spans="1:4" s="14" customFormat="1" ht="21" customHeight="1">
      <c r="A8" s="24" t="s">
        <v>1572</v>
      </c>
      <c r="B8" s="20"/>
      <c r="C8" s="20"/>
      <c r="D8" s="22"/>
    </row>
    <row r="9" spans="1:4" s="14" customFormat="1" ht="21" customHeight="1">
      <c r="A9" s="19" t="s">
        <v>1557</v>
      </c>
      <c r="B9" s="20"/>
      <c r="C9" s="20"/>
      <c r="D9" s="22"/>
    </row>
    <row r="10" spans="1:4" s="14" customFormat="1" ht="21" customHeight="1">
      <c r="A10" s="24" t="s">
        <v>1560</v>
      </c>
      <c r="B10" s="20"/>
      <c r="C10" s="21">
        <v>11517.84852</v>
      </c>
      <c r="D10" s="22"/>
    </row>
    <row r="11" spans="1:4" s="14" customFormat="1" ht="21" customHeight="1">
      <c r="A11" s="24" t="s">
        <v>1561</v>
      </c>
      <c r="B11" s="25"/>
      <c r="C11" s="23">
        <v>11509.84852</v>
      </c>
      <c r="D11" s="22"/>
    </row>
    <row r="12" spans="1:4" s="14" customFormat="1" ht="21" customHeight="1">
      <c r="A12" s="24" t="s">
        <v>1573</v>
      </c>
      <c r="B12" s="25"/>
      <c r="C12" s="25"/>
      <c r="D12" s="22"/>
    </row>
    <row r="13" spans="1:4" ht="18" customHeight="1">
      <c r="A13" s="19" t="s">
        <v>1561</v>
      </c>
      <c r="B13" s="26"/>
      <c r="C13" s="26"/>
      <c r="D13" s="26"/>
    </row>
    <row r="14" spans="1:4" ht="18" customHeight="1">
      <c r="A14" s="19" t="s">
        <v>1563</v>
      </c>
      <c r="B14" s="26"/>
      <c r="C14" s="27">
        <v>1275.7003</v>
      </c>
      <c r="D14" s="26"/>
    </row>
    <row r="15" spans="1:4" ht="18" customHeight="1">
      <c r="A15" s="19" t="s">
        <v>1564</v>
      </c>
      <c r="B15" s="26"/>
      <c r="C15" s="28">
        <v>706.7003</v>
      </c>
      <c r="D15" s="26"/>
    </row>
    <row r="16" spans="1:4" ht="18" customHeight="1">
      <c r="A16" s="19" t="s">
        <v>1565</v>
      </c>
      <c r="B16" s="26"/>
      <c r="C16" s="21">
        <v>691.84072</v>
      </c>
      <c r="D16" s="26"/>
    </row>
    <row r="17" spans="1:4" ht="18" customHeight="1">
      <c r="A17" s="19" t="s">
        <v>1566</v>
      </c>
      <c r="B17" s="26"/>
      <c r="C17" s="23">
        <v>691.84072</v>
      </c>
      <c r="D17" s="26"/>
    </row>
    <row r="18" spans="1:4" ht="18" customHeight="1">
      <c r="A18" s="24" t="s">
        <v>1574</v>
      </c>
      <c r="B18" s="26"/>
      <c r="C18" s="29">
        <v>1244.124178</v>
      </c>
      <c r="D18" s="26"/>
    </row>
    <row r="19" spans="1:4" ht="18" customHeight="1">
      <c r="A19" s="19" t="s">
        <v>1568</v>
      </c>
      <c r="B19" s="26"/>
      <c r="C19" s="30">
        <v>1244.124178</v>
      </c>
      <c r="D19" s="26"/>
    </row>
    <row r="20" spans="1:4" ht="18" customHeight="1">
      <c r="A20" s="19"/>
      <c r="B20" s="26"/>
      <c r="C20" s="26"/>
      <c r="D20" s="26"/>
    </row>
    <row r="21" spans="1:4" ht="18" customHeight="1">
      <c r="A21" s="19" t="s">
        <v>1569</v>
      </c>
      <c r="B21" s="26"/>
      <c r="C21" s="31">
        <f>C4+C6+C10+C14+C16+C18</f>
        <v>63919.830190999994</v>
      </c>
      <c r="D21" s="26"/>
    </row>
    <row r="22" spans="1:4" ht="18" customHeight="1">
      <c r="A22" s="19" t="s">
        <v>1570</v>
      </c>
      <c r="B22" s="26"/>
      <c r="C22" s="31">
        <f>C5+C7+C11+C15+C17+C19</f>
        <v>61735.54292099999</v>
      </c>
      <c r="D22" s="26"/>
    </row>
    <row r="23" spans="1:4" ht="18" customHeight="1">
      <c r="A23" s="32"/>
      <c r="B23" s="26"/>
      <c r="C23" s="26"/>
      <c r="D23" s="26"/>
    </row>
    <row r="24" spans="1:4" ht="18" customHeight="1">
      <c r="A24" s="33"/>
      <c r="B24" s="26"/>
      <c r="C24" s="26"/>
      <c r="D24" s="26"/>
    </row>
    <row r="25" spans="1:4" ht="18" customHeight="1">
      <c r="A25" s="32"/>
      <c r="B25" s="26"/>
      <c r="C25" s="26"/>
      <c r="D25" s="26"/>
    </row>
    <row r="26" spans="1:4" ht="18" customHeight="1">
      <c r="A26" s="32"/>
      <c r="B26" s="26"/>
      <c r="C26" s="26"/>
      <c r="D26" s="26"/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Zeros="0" zoomScalePageLayoutView="0" workbookViewId="0" topLeftCell="A1">
      <selection activeCell="E23" sqref="E23"/>
    </sheetView>
  </sheetViews>
  <sheetFormatPr defaultColWidth="9.125" defaultRowHeight="13.5"/>
  <cols>
    <col min="1" max="1" width="42.625" style="3" customWidth="1"/>
    <col min="2" max="2" width="17.125" style="3" customWidth="1"/>
    <col min="3" max="3" width="16.25390625" style="3" customWidth="1"/>
    <col min="4" max="4" width="14.875" style="3" customWidth="1"/>
    <col min="5" max="5" width="15.875" style="3" customWidth="1"/>
    <col min="6" max="252" width="9.125" style="3" customWidth="1"/>
    <col min="253" max="16384" width="9.125" style="3" customWidth="1"/>
  </cols>
  <sheetData>
    <row r="1" spans="1:4" ht="36.75" customHeight="1">
      <c r="A1" s="324" t="s">
        <v>1791</v>
      </c>
      <c r="B1" s="324"/>
      <c r="C1" s="324"/>
      <c r="D1" s="324"/>
    </row>
    <row r="2" spans="1:4" s="1" customFormat="1" ht="21" customHeight="1">
      <c r="A2" s="4" t="s">
        <v>1575</v>
      </c>
      <c r="B2" s="5"/>
      <c r="C2" s="5"/>
      <c r="D2" s="5" t="s">
        <v>2</v>
      </c>
    </row>
    <row r="3" spans="1:4" s="2" customFormat="1" ht="31.5" customHeight="1">
      <c r="A3" s="6" t="s">
        <v>4</v>
      </c>
      <c r="B3" s="314" t="s">
        <v>1789</v>
      </c>
      <c r="C3" s="314" t="s">
        <v>1790</v>
      </c>
      <c r="D3" s="8" t="s">
        <v>7</v>
      </c>
    </row>
    <row r="4" spans="1:4" s="1" customFormat="1" ht="20.25" customHeight="1">
      <c r="A4" s="9" t="s">
        <v>1576</v>
      </c>
      <c r="B4" s="10">
        <f>'2018年随州市（州）一般公共预算收入预算表'!C31</f>
        <v>485962</v>
      </c>
      <c r="C4" s="10">
        <f>'2018年随州市（州）一般公共预算收入预算表'!D31</f>
        <v>494283.25</v>
      </c>
      <c r="D4" s="11">
        <f aca="true" t="shared" si="0" ref="D4:D9">C4/B4-1</f>
        <v>0.017123252435375713</v>
      </c>
    </row>
    <row r="5" spans="1:4" s="1" customFormat="1" ht="20.25" customHeight="1">
      <c r="A5" s="9" t="s">
        <v>1577</v>
      </c>
      <c r="B5" s="10">
        <f>'2018年本级一般公共预算收入预算表'!C4</f>
        <v>125819</v>
      </c>
      <c r="C5" s="10">
        <f>'2018年本级一般公共预算收入预算表'!D4</f>
        <v>126791.72000000002</v>
      </c>
      <c r="D5" s="11">
        <f t="shared" si="0"/>
        <v>0.0077311057948323825</v>
      </c>
    </row>
    <row r="6" spans="1:4" s="1" customFormat="1" ht="20.25" customHeight="1">
      <c r="A6" s="9" t="s">
        <v>1578</v>
      </c>
      <c r="B6" s="10">
        <f>'2018年随州市（州）政府性基金收入预算表'!C26</f>
        <v>132821</v>
      </c>
      <c r="C6" s="10">
        <f>'2018年随州市（州）政府性基金收入预算表'!D26</f>
        <v>302476</v>
      </c>
      <c r="D6" s="11">
        <f t="shared" si="0"/>
        <v>1.2773206044224934</v>
      </c>
    </row>
    <row r="7" spans="1:4" s="1" customFormat="1" ht="20.25" customHeight="1">
      <c r="A7" s="9" t="s">
        <v>1577</v>
      </c>
      <c r="B7" s="10">
        <f>'2018年本级政府性基金收入预算表'!C32</f>
        <v>55112</v>
      </c>
      <c r="C7" s="10">
        <f>'2018年本级政府性基金收入预算表'!D32</f>
        <v>174500</v>
      </c>
      <c r="D7" s="11">
        <f t="shared" si="0"/>
        <v>2.1662795761358686</v>
      </c>
    </row>
    <row r="8" spans="1:4" s="1" customFormat="1" ht="20.25" customHeight="1">
      <c r="A8" s="9" t="s">
        <v>1579</v>
      </c>
      <c r="B8" s="10">
        <f>'2018年随州市（州）国有资本经营收入预算表'!B54</f>
        <v>6598</v>
      </c>
      <c r="C8" s="10">
        <f>'2018年随州市（州）国有资本经营收入预算表'!C54</f>
        <v>3504</v>
      </c>
      <c r="D8" s="11">
        <f t="shared" si="0"/>
        <v>-0.46892997878144893</v>
      </c>
    </row>
    <row r="9" spans="1:4" s="1" customFormat="1" ht="20.25" customHeight="1">
      <c r="A9" s="9" t="s">
        <v>1577</v>
      </c>
      <c r="B9" s="10">
        <f>'2018年本级国有资本经营收入预算表'!B53</f>
        <v>6598</v>
      </c>
      <c r="C9" s="10">
        <f>'2018年本级国有资本经营收入预算表'!C53</f>
        <v>3050</v>
      </c>
      <c r="D9" s="11">
        <f t="shared" si="0"/>
        <v>-0.5377387086996059</v>
      </c>
    </row>
    <row r="10" spans="1:4" s="1" customFormat="1" ht="20.25" customHeight="1">
      <c r="A10" s="9"/>
      <c r="B10" s="10"/>
      <c r="C10" s="10"/>
      <c r="D10" s="11"/>
    </row>
    <row r="11" spans="1:4" s="1" customFormat="1" ht="20.25" customHeight="1">
      <c r="A11" s="9"/>
      <c r="B11" s="10"/>
      <c r="C11" s="10"/>
      <c r="D11" s="11"/>
    </row>
    <row r="12" spans="1:4" s="1" customFormat="1" ht="20.25" customHeight="1">
      <c r="A12" s="9" t="s">
        <v>1580</v>
      </c>
      <c r="B12" s="10">
        <f>B4+B6+B8</f>
        <v>625381</v>
      </c>
      <c r="C12" s="10">
        <f>C4+C6+C8</f>
        <v>800263.25</v>
      </c>
      <c r="D12" s="11">
        <f>C12/B12-1</f>
        <v>0.2796411307666846</v>
      </c>
    </row>
    <row r="13" spans="1:4" s="1" customFormat="1" ht="20.25" customHeight="1">
      <c r="A13" s="9" t="s">
        <v>1581</v>
      </c>
      <c r="B13" s="10">
        <f>B5+B7+B9</f>
        <v>187529</v>
      </c>
      <c r="C13" s="10">
        <f>C5+C7+C9</f>
        <v>304341.72000000003</v>
      </c>
      <c r="D13" s="11">
        <f>C13/B13-1</f>
        <v>0.6229048307195155</v>
      </c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Zeros="0" zoomScalePageLayoutView="0" workbookViewId="0" topLeftCell="A1">
      <selection activeCell="F9" sqref="F9"/>
    </sheetView>
  </sheetViews>
  <sheetFormatPr defaultColWidth="9.125" defaultRowHeight="13.5"/>
  <cols>
    <col min="1" max="1" width="45.25390625" style="3" customWidth="1"/>
    <col min="2" max="2" width="16.25390625" style="3" customWidth="1"/>
    <col min="3" max="3" width="15.375" style="3" customWidth="1"/>
    <col min="4" max="4" width="13.875" style="3" customWidth="1"/>
    <col min="5" max="5" width="15.875" style="3" customWidth="1"/>
    <col min="6" max="252" width="9.125" style="3" customWidth="1"/>
    <col min="253" max="16384" width="9.125" style="3" customWidth="1"/>
  </cols>
  <sheetData>
    <row r="1" spans="1:4" ht="36.75" customHeight="1">
      <c r="A1" s="324" t="s">
        <v>1792</v>
      </c>
      <c r="B1" s="324"/>
      <c r="C1" s="324"/>
      <c r="D1" s="324"/>
    </row>
    <row r="2" spans="1:4" s="1" customFormat="1" ht="23.25" customHeight="1">
      <c r="A2" s="4" t="s">
        <v>1582</v>
      </c>
      <c r="B2" s="5"/>
      <c r="C2" s="5"/>
      <c r="D2" s="5" t="s">
        <v>2</v>
      </c>
    </row>
    <row r="3" spans="1:4" s="2" customFormat="1" ht="30" customHeight="1">
      <c r="A3" s="6" t="s">
        <v>4</v>
      </c>
      <c r="B3" s="314" t="s">
        <v>1793</v>
      </c>
      <c r="C3" s="7" t="s">
        <v>1795</v>
      </c>
      <c r="D3" s="8" t="s">
        <v>7</v>
      </c>
    </row>
    <row r="4" spans="1:4" s="1" customFormat="1" ht="20.25" customHeight="1">
      <c r="A4" s="9" t="s">
        <v>1583</v>
      </c>
      <c r="B4" s="10">
        <f>'2018年随州市（州）一般公共预算支出预算表'!C31</f>
        <v>1529807</v>
      </c>
      <c r="C4" s="10">
        <f>'2018年随州市（州）一般公共预算支出预算表'!D31</f>
        <v>1481936</v>
      </c>
      <c r="D4" s="11">
        <f aca="true" t="shared" si="0" ref="D4:D9">C4/B4-1</f>
        <v>-0.03129218260865585</v>
      </c>
    </row>
    <row r="5" spans="1:4" s="1" customFormat="1" ht="20.25" customHeight="1">
      <c r="A5" s="9" t="s">
        <v>1584</v>
      </c>
      <c r="B5" s="10">
        <v>256836</v>
      </c>
      <c r="C5" s="10">
        <v>233108</v>
      </c>
      <c r="D5" s="11">
        <f t="shared" si="0"/>
        <v>-0.09238580261334084</v>
      </c>
    </row>
    <row r="6" spans="1:4" s="1" customFormat="1" ht="20.25" customHeight="1">
      <c r="A6" s="9" t="s">
        <v>1585</v>
      </c>
      <c r="B6" s="10">
        <v>363152</v>
      </c>
      <c r="C6" s="10">
        <v>300620</v>
      </c>
      <c r="D6" s="11">
        <f t="shared" si="0"/>
        <v>-0.17219236022381812</v>
      </c>
    </row>
    <row r="7" spans="1:4" s="1" customFormat="1" ht="20.25" customHeight="1">
      <c r="A7" s="9" t="s">
        <v>1584</v>
      </c>
      <c r="B7" s="10">
        <v>119666</v>
      </c>
      <c r="C7" s="10">
        <v>173144</v>
      </c>
      <c r="D7" s="11">
        <f t="shared" si="0"/>
        <v>0.4468938545618639</v>
      </c>
    </row>
    <row r="8" spans="1:4" s="1" customFormat="1" ht="20.25" customHeight="1">
      <c r="A8" s="9" t="s">
        <v>1586</v>
      </c>
      <c r="B8" s="10">
        <v>6569</v>
      </c>
      <c r="C8" s="10">
        <f>'2018年随州市（州）国有资本经营支出预算表'!C39</f>
        <v>3504</v>
      </c>
      <c r="D8" s="11">
        <f t="shared" si="0"/>
        <v>-0.4665854772415893</v>
      </c>
    </row>
    <row r="9" spans="1:4" s="1" customFormat="1" ht="20.25" customHeight="1">
      <c r="A9" s="9" t="s">
        <v>1584</v>
      </c>
      <c r="B9" s="10">
        <v>6569</v>
      </c>
      <c r="C9" s="10">
        <v>3050</v>
      </c>
      <c r="D9" s="11">
        <f t="shared" si="0"/>
        <v>-0.5356979753387121</v>
      </c>
    </row>
    <row r="10" spans="1:4" s="1" customFormat="1" ht="20.25" customHeight="1">
      <c r="A10" s="9"/>
      <c r="B10" s="10"/>
      <c r="C10" s="10"/>
      <c r="D10" s="11"/>
    </row>
    <row r="11" spans="1:4" s="1" customFormat="1" ht="20.25" customHeight="1">
      <c r="A11" s="9"/>
      <c r="B11" s="10"/>
      <c r="C11" s="10"/>
      <c r="D11" s="11"/>
    </row>
    <row r="12" spans="1:4" s="1" customFormat="1" ht="20.25" customHeight="1">
      <c r="A12" s="9" t="s">
        <v>1339</v>
      </c>
      <c r="B12" s="10">
        <f>B4+B6+B8</f>
        <v>1899528</v>
      </c>
      <c r="C12" s="10">
        <f>C4+C6+C8</f>
        <v>1786060</v>
      </c>
      <c r="D12" s="11">
        <f>C12/B12-1</f>
        <v>-0.05973483939168045</v>
      </c>
    </row>
    <row r="13" spans="1:4" s="1" customFormat="1" ht="20.25" customHeight="1">
      <c r="A13" s="9" t="s">
        <v>1587</v>
      </c>
      <c r="B13" s="10">
        <f>B5+B7+B9</f>
        <v>383071</v>
      </c>
      <c r="C13" s="10">
        <f>C5+C7+C9</f>
        <v>409302</v>
      </c>
      <c r="D13" s="11">
        <f>C13/B13-1</f>
        <v>0.06847555675057637</v>
      </c>
    </row>
    <row r="26" ht="13.5">
      <c r="I26" s="12"/>
    </row>
  </sheetData>
  <sheetProtection/>
  <mergeCells count="1">
    <mergeCell ref="A1:D1"/>
  </mergeCells>
  <printOptions horizontalCentered="1"/>
  <pageMargins left="0.59" right="0.59" top="0.67" bottom="0.55" header="0.12" footer="0.28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showZeros="0" zoomScalePageLayoutView="0" workbookViewId="0" topLeftCell="B1">
      <selection activeCell="E104" sqref="E104"/>
    </sheetView>
  </sheetViews>
  <sheetFormatPr defaultColWidth="9.125" defaultRowHeight="13.5"/>
  <cols>
    <col min="1" max="1" width="10.625" style="128" hidden="1" customWidth="1"/>
    <col min="2" max="2" width="40.875" style="128" customWidth="1"/>
    <col min="3" max="3" width="16.125" style="128" customWidth="1"/>
    <col min="4" max="4" width="15.75390625" style="128" customWidth="1"/>
    <col min="5" max="5" width="13.375" style="128" customWidth="1"/>
    <col min="6" max="245" width="9.125" style="128" customWidth="1"/>
    <col min="246" max="16384" width="9.125" style="128" customWidth="1"/>
  </cols>
  <sheetData>
    <row r="1" spans="2:5" ht="26.25" customHeight="1">
      <c r="B1" s="316" t="s">
        <v>33</v>
      </c>
      <c r="C1" s="316"/>
      <c r="D1" s="316"/>
      <c r="E1" s="316"/>
    </row>
    <row r="2" spans="2:5" s="127" customFormat="1" ht="21" customHeight="1">
      <c r="B2" s="129" t="s">
        <v>34</v>
      </c>
      <c r="C2" s="130"/>
      <c r="D2" s="130"/>
      <c r="E2" s="130" t="s">
        <v>2</v>
      </c>
    </row>
    <row r="3" spans="1:5" s="173" customFormat="1" ht="35.25" customHeight="1">
      <c r="A3" s="173" t="s">
        <v>3</v>
      </c>
      <c r="B3" s="63" t="s">
        <v>4</v>
      </c>
      <c r="C3" s="7" t="s">
        <v>35</v>
      </c>
      <c r="D3" s="7" t="s">
        <v>6</v>
      </c>
      <c r="E3" s="7" t="s">
        <v>7</v>
      </c>
    </row>
    <row r="4" spans="1:5" s="127" customFormat="1" ht="18" customHeight="1">
      <c r="A4" s="175"/>
      <c r="B4" s="134" t="s">
        <v>36</v>
      </c>
      <c r="C4" s="176">
        <f>C5+C21</f>
        <v>125819</v>
      </c>
      <c r="D4" s="177">
        <f>D5+D21</f>
        <v>126791.72000000002</v>
      </c>
      <c r="E4" s="11">
        <v>0.0077311057948323825</v>
      </c>
    </row>
    <row r="5" spans="1:5" s="127" customFormat="1" ht="18" customHeight="1">
      <c r="A5" s="175">
        <v>101</v>
      </c>
      <c r="B5" s="134" t="s">
        <v>37</v>
      </c>
      <c r="C5" s="176">
        <v>80026</v>
      </c>
      <c r="D5" s="177">
        <f>SUM(D6:D19)</f>
        <v>89416.72000000002</v>
      </c>
      <c r="E5" s="11">
        <v>0.11734586259465685</v>
      </c>
    </row>
    <row r="6" spans="1:5" s="127" customFormat="1" ht="18" customHeight="1">
      <c r="A6" s="175">
        <v>10101</v>
      </c>
      <c r="B6" s="134" t="s">
        <v>9</v>
      </c>
      <c r="C6" s="176">
        <v>26914</v>
      </c>
      <c r="D6" s="178">
        <f>28572.51+1302</f>
        <v>29874.51</v>
      </c>
      <c r="E6" s="11">
        <v>0.10999888533848545</v>
      </c>
    </row>
    <row r="7" spans="1:5" s="127" customFormat="1" ht="18" customHeight="1">
      <c r="A7" s="175">
        <v>10103</v>
      </c>
      <c r="B7" s="134" t="s">
        <v>10</v>
      </c>
      <c r="C7" s="176">
        <v>15332</v>
      </c>
      <c r="D7" s="178">
        <v>17017.41</v>
      </c>
      <c r="E7" s="11">
        <v>0.10992760240020871</v>
      </c>
    </row>
    <row r="8" spans="1:5" s="127" customFormat="1" ht="18" customHeight="1">
      <c r="A8" s="175">
        <v>10106</v>
      </c>
      <c r="B8" s="134" t="s">
        <v>11</v>
      </c>
      <c r="C8" s="176">
        <v>5338</v>
      </c>
      <c r="D8" s="178">
        <v>5925.18</v>
      </c>
      <c r="E8" s="11">
        <v>0.1100000000000001</v>
      </c>
    </row>
    <row r="9" spans="1:5" s="127" customFormat="1" ht="18" customHeight="1">
      <c r="A9" s="175">
        <v>10107</v>
      </c>
      <c r="B9" s="134" t="s">
        <v>12</v>
      </c>
      <c r="C9" s="176">
        <v>0</v>
      </c>
      <c r="D9" s="177"/>
      <c r="E9" s="11"/>
    </row>
    <row r="10" spans="1:5" s="127" customFormat="1" ht="18" customHeight="1">
      <c r="A10" s="175">
        <v>103</v>
      </c>
      <c r="B10" s="134" t="s">
        <v>13</v>
      </c>
      <c r="C10" s="176">
        <v>4310</v>
      </c>
      <c r="D10" s="178">
        <v>4784.1</v>
      </c>
      <c r="E10" s="11">
        <v>0.1100000000000001</v>
      </c>
    </row>
    <row r="11" spans="1:5" s="127" customFormat="1" ht="18" customHeight="1">
      <c r="A11" s="175">
        <v>10302</v>
      </c>
      <c r="B11" s="134" t="s">
        <v>14</v>
      </c>
      <c r="C11" s="176">
        <v>2231</v>
      </c>
      <c r="D11" s="178">
        <v>2476.4100000000003</v>
      </c>
      <c r="E11" s="11">
        <v>0.1100000000000001</v>
      </c>
    </row>
    <row r="12" spans="1:5" s="127" customFormat="1" ht="18" customHeight="1">
      <c r="A12" s="175">
        <v>10305</v>
      </c>
      <c r="B12" s="134" t="s">
        <v>15</v>
      </c>
      <c r="C12" s="176">
        <v>741</v>
      </c>
      <c r="D12" s="178">
        <v>822.5100000000001</v>
      </c>
      <c r="E12" s="11">
        <v>0.1100000000000001</v>
      </c>
    </row>
    <row r="13" spans="1:5" s="127" customFormat="1" ht="18" customHeight="1">
      <c r="A13" s="175">
        <v>10306</v>
      </c>
      <c r="B13" s="134" t="s">
        <v>16</v>
      </c>
      <c r="C13" s="176">
        <v>1039</v>
      </c>
      <c r="D13" s="178">
        <v>1153.2900000000002</v>
      </c>
      <c r="E13" s="11">
        <v>0.1100000000000001</v>
      </c>
    </row>
    <row r="14" spans="1:5" s="127" customFormat="1" ht="18" customHeight="1">
      <c r="A14" s="175">
        <v>10307</v>
      </c>
      <c r="B14" s="134" t="s">
        <v>17</v>
      </c>
      <c r="C14" s="176">
        <v>5289</v>
      </c>
      <c r="D14" s="178">
        <v>5870.790000000001</v>
      </c>
      <c r="E14" s="11">
        <v>0.1100000000000001</v>
      </c>
    </row>
    <row r="15" spans="1:5" s="127" customFormat="1" ht="18" customHeight="1">
      <c r="A15" s="175">
        <v>110</v>
      </c>
      <c r="B15" s="134" t="s">
        <v>18</v>
      </c>
      <c r="C15" s="176">
        <v>3125</v>
      </c>
      <c r="D15" s="178">
        <v>3468.7500000000005</v>
      </c>
      <c r="E15" s="11">
        <v>0.1100000000000001</v>
      </c>
    </row>
    <row r="16" spans="1:5" s="127" customFormat="1" ht="18" customHeight="1">
      <c r="A16" s="175">
        <v>11001</v>
      </c>
      <c r="B16" s="134" t="s">
        <v>19</v>
      </c>
      <c r="C16" s="176">
        <v>14073</v>
      </c>
      <c r="D16" s="178">
        <v>15621.03</v>
      </c>
      <c r="E16" s="11">
        <v>0.1100000000000001</v>
      </c>
    </row>
    <row r="17" spans="1:5" s="127" customFormat="1" ht="18" customHeight="1">
      <c r="A17" s="175">
        <v>1100102</v>
      </c>
      <c r="B17" s="134" t="s">
        <v>20</v>
      </c>
      <c r="C17" s="176">
        <v>1634</v>
      </c>
      <c r="D17" s="178">
        <v>1813.7400000000002</v>
      </c>
      <c r="E17" s="11">
        <v>0.1100000000000001</v>
      </c>
    </row>
    <row r="18" spans="1:5" s="127" customFormat="1" ht="18" customHeight="1">
      <c r="A18" s="175">
        <v>1100103</v>
      </c>
      <c r="B18" s="134" t="s">
        <v>21</v>
      </c>
      <c r="C18" s="176">
        <v>0</v>
      </c>
      <c r="D18" s="177"/>
      <c r="E18" s="11"/>
    </row>
    <row r="19" spans="1:5" s="127" customFormat="1" ht="18" customHeight="1">
      <c r="A19" s="175">
        <v>11002</v>
      </c>
      <c r="B19" s="134" t="s">
        <v>23</v>
      </c>
      <c r="C19" s="176">
        <v>0</v>
      </c>
      <c r="D19" s="178">
        <v>589</v>
      </c>
      <c r="E19" s="11"/>
    </row>
    <row r="20" spans="1:5" s="127" customFormat="1" ht="18" customHeight="1">
      <c r="A20" s="175">
        <v>1100102</v>
      </c>
      <c r="B20" s="134"/>
      <c r="C20" s="176"/>
      <c r="D20" s="177"/>
      <c r="E20" s="11"/>
    </row>
    <row r="21" spans="1:5" s="127" customFormat="1" ht="18" customHeight="1">
      <c r="A21" s="175">
        <v>1100103</v>
      </c>
      <c r="B21" s="134" t="s">
        <v>38</v>
      </c>
      <c r="C21" s="176">
        <v>45793</v>
      </c>
      <c r="D21" s="177">
        <f>SUM(D22:D27)</f>
        <v>37375</v>
      </c>
      <c r="E21" s="11">
        <v>-0.1838272225012556</v>
      </c>
    </row>
    <row r="22" spans="1:5" s="127" customFormat="1" ht="18" customHeight="1">
      <c r="A22" s="175">
        <v>11003</v>
      </c>
      <c r="B22" s="134" t="s">
        <v>26</v>
      </c>
      <c r="C22" s="176">
        <v>5455</v>
      </c>
      <c r="D22" s="178">
        <f>5507+1629</f>
        <v>7136</v>
      </c>
      <c r="E22" s="11">
        <v>0.3081576535288726</v>
      </c>
    </row>
    <row r="23" spans="1:5" s="127" customFormat="1" ht="18" customHeight="1">
      <c r="A23" s="175">
        <v>1100102</v>
      </c>
      <c r="B23" s="134" t="s">
        <v>27</v>
      </c>
      <c r="C23" s="176">
        <v>21732</v>
      </c>
      <c r="D23" s="178">
        <v>13316</v>
      </c>
      <c r="E23" s="11">
        <v>-0.38726302227130494</v>
      </c>
    </row>
    <row r="24" spans="1:5" s="127" customFormat="1" ht="18" customHeight="1">
      <c r="A24" s="175">
        <v>1100103</v>
      </c>
      <c r="B24" s="134" t="s">
        <v>28</v>
      </c>
      <c r="C24" s="176">
        <v>6138</v>
      </c>
      <c r="D24" s="178">
        <v>6138</v>
      </c>
      <c r="E24" s="11">
        <v>0</v>
      </c>
    </row>
    <row r="25" spans="1:5" s="127" customFormat="1" ht="18" customHeight="1">
      <c r="A25" s="175">
        <v>11006</v>
      </c>
      <c r="B25" s="134" t="s">
        <v>29</v>
      </c>
      <c r="C25" s="176">
        <v>4000</v>
      </c>
      <c r="D25" s="178">
        <v>4000</v>
      </c>
      <c r="E25" s="11">
        <v>0</v>
      </c>
    </row>
    <row r="26" spans="1:5" s="127" customFormat="1" ht="18" customHeight="1">
      <c r="A26" s="175">
        <v>1100102</v>
      </c>
      <c r="B26" s="134" t="s">
        <v>30</v>
      </c>
      <c r="C26" s="176">
        <v>6302</v>
      </c>
      <c r="D26" s="178">
        <v>6298</v>
      </c>
      <c r="E26" s="11">
        <v>-0.0006347191367819249</v>
      </c>
    </row>
    <row r="27" spans="1:5" s="127" customFormat="1" ht="18" customHeight="1">
      <c r="A27" s="175">
        <v>1100103</v>
      </c>
      <c r="B27" s="134" t="s">
        <v>31</v>
      </c>
      <c r="C27" s="176">
        <v>2166</v>
      </c>
      <c r="D27" s="177">
        <f>402+85</f>
        <v>487</v>
      </c>
      <c r="E27" s="11">
        <v>-0.7751615881809788</v>
      </c>
    </row>
    <row r="28" spans="1:5" s="127" customFormat="1" ht="18" customHeight="1">
      <c r="A28" s="175">
        <v>11008</v>
      </c>
      <c r="B28" s="134"/>
      <c r="C28" s="176"/>
      <c r="D28" s="177"/>
      <c r="E28" s="11"/>
    </row>
    <row r="29" spans="1:5" s="127" customFormat="1" ht="18" customHeight="1">
      <c r="A29" s="175">
        <v>1100801</v>
      </c>
      <c r="B29" s="134"/>
      <c r="C29" s="176"/>
      <c r="D29" s="177"/>
      <c r="E29" s="11"/>
    </row>
    <row r="30" spans="1:5" s="127" customFormat="1" ht="18" customHeight="1">
      <c r="A30" s="175">
        <v>11009</v>
      </c>
      <c r="B30" s="134" t="s">
        <v>39</v>
      </c>
      <c r="C30" s="176">
        <f>C31+C38+C59+C80</f>
        <v>140184</v>
      </c>
      <c r="D30" s="177">
        <f>D31+D38+D59+D80+D83+D85+D90</f>
        <v>141412</v>
      </c>
      <c r="E30" s="11">
        <v>0.008759915539576557</v>
      </c>
    </row>
    <row r="31" spans="1:5" s="127" customFormat="1" ht="18" customHeight="1">
      <c r="A31" s="175">
        <v>110090101</v>
      </c>
      <c r="B31" s="179" t="s">
        <v>40</v>
      </c>
      <c r="C31" s="180">
        <f>SUM(C32:C37)</f>
        <v>28518</v>
      </c>
      <c r="D31" s="178">
        <v>19054</v>
      </c>
      <c r="E31" s="11">
        <v>-0.33186057928325974</v>
      </c>
    </row>
    <row r="32" spans="1:5" s="127" customFormat="1" ht="18" customHeight="1">
      <c r="A32" s="175">
        <v>110090102</v>
      </c>
      <c r="B32" s="77" t="s">
        <v>41</v>
      </c>
      <c r="C32" s="181">
        <v>146</v>
      </c>
      <c r="D32" s="177"/>
      <c r="E32" s="11">
        <v>-1</v>
      </c>
    </row>
    <row r="33" spans="1:5" s="127" customFormat="1" ht="18" customHeight="1">
      <c r="A33" s="175">
        <v>105</v>
      </c>
      <c r="B33" s="77" t="s">
        <v>42</v>
      </c>
      <c r="C33" s="181">
        <v>2801</v>
      </c>
      <c r="D33" s="177"/>
      <c r="E33" s="11">
        <v>-1</v>
      </c>
    </row>
    <row r="34" spans="1:5" s="127" customFormat="1" ht="18" customHeight="1">
      <c r="A34" s="175">
        <v>110090101</v>
      </c>
      <c r="B34" s="77" t="s">
        <v>43</v>
      </c>
      <c r="C34" s="181">
        <v>7093</v>
      </c>
      <c r="D34" s="177"/>
      <c r="E34" s="11">
        <v>-1</v>
      </c>
    </row>
    <row r="35" spans="1:5" s="127" customFormat="1" ht="18" customHeight="1">
      <c r="A35" s="175">
        <v>110090101</v>
      </c>
      <c r="B35" s="77" t="s">
        <v>44</v>
      </c>
      <c r="C35" s="181">
        <v>1345</v>
      </c>
      <c r="D35" s="177"/>
      <c r="E35" s="11">
        <v>-1</v>
      </c>
    </row>
    <row r="36" spans="2:5" s="127" customFormat="1" ht="18" customHeight="1">
      <c r="B36" s="77" t="s">
        <v>45</v>
      </c>
      <c r="C36" s="181">
        <v>17133</v>
      </c>
      <c r="D36" s="177"/>
      <c r="E36" s="11">
        <v>-1</v>
      </c>
    </row>
    <row r="37" spans="2:5" s="127" customFormat="1" ht="18" customHeight="1">
      <c r="B37" s="182" t="s">
        <v>46</v>
      </c>
      <c r="C37" s="183">
        <v>0</v>
      </c>
      <c r="D37" s="184"/>
      <c r="E37" s="11"/>
    </row>
    <row r="38" spans="2:5" s="174" customFormat="1" ht="21" customHeight="1">
      <c r="B38" s="185" t="s">
        <v>47</v>
      </c>
      <c r="C38" s="176">
        <f>SUM(C39:C58)</f>
        <v>41362</v>
      </c>
      <c r="D38" s="186">
        <f>SUM(D39:D58)</f>
        <v>30535</v>
      </c>
      <c r="E38" s="11">
        <v>-0.26176200377157777</v>
      </c>
    </row>
    <row r="39" spans="2:5" s="174" customFormat="1" ht="19.5" customHeight="1">
      <c r="B39" s="77" t="s">
        <v>48</v>
      </c>
      <c r="C39" s="176">
        <v>15</v>
      </c>
      <c r="D39" s="186"/>
      <c r="E39" s="11">
        <v>-1</v>
      </c>
    </row>
    <row r="40" spans="2:5" ht="13.5">
      <c r="B40" s="187" t="s">
        <v>49</v>
      </c>
      <c r="C40" s="188">
        <v>33407</v>
      </c>
      <c r="D40" s="189">
        <v>1543</v>
      </c>
      <c r="E40" s="11">
        <v>-0.953812075313557</v>
      </c>
    </row>
    <row r="41" spans="2:5" ht="13.5">
      <c r="B41" s="77" t="s">
        <v>50</v>
      </c>
      <c r="C41" s="176">
        <v>13871</v>
      </c>
      <c r="D41" s="190">
        <v>24220</v>
      </c>
      <c r="E41" s="11">
        <v>0.7460889625838079</v>
      </c>
    </row>
    <row r="42" spans="2:5" ht="13.5">
      <c r="B42" s="77" t="s">
        <v>51</v>
      </c>
      <c r="C42" s="176">
        <v>-38833</v>
      </c>
      <c r="D42" s="190">
        <v>-36271</v>
      </c>
      <c r="E42" s="11">
        <v>-0.06597481523446558</v>
      </c>
    </row>
    <row r="43" spans="2:5" ht="12" customHeight="1">
      <c r="B43" s="77" t="s">
        <v>52</v>
      </c>
      <c r="C43" s="176">
        <v>0</v>
      </c>
      <c r="D43" s="190"/>
      <c r="E43" s="11"/>
    </row>
    <row r="44" spans="2:5" ht="13.5">
      <c r="B44" s="77" t="s">
        <v>53</v>
      </c>
      <c r="C44" s="176">
        <v>0</v>
      </c>
      <c r="D44" s="190"/>
      <c r="E44" s="11"/>
    </row>
    <row r="45" spans="2:5" ht="13.5">
      <c r="B45" s="77" t="s">
        <v>54</v>
      </c>
      <c r="C45" s="176">
        <v>4778</v>
      </c>
      <c r="D45" s="190">
        <v>3370</v>
      </c>
      <c r="E45" s="11">
        <v>-0.2946839681875262</v>
      </c>
    </row>
    <row r="46" spans="2:5" ht="13.5">
      <c r="B46" s="77" t="s">
        <v>55</v>
      </c>
      <c r="C46" s="176">
        <v>4053</v>
      </c>
      <c r="D46" s="190">
        <v>4207</v>
      </c>
      <c r="E46" s="11">
        <v>0.03799654576856648</v>
      </c>
    </row>
    <row r="47" spans="2:5" ht="13.5">
      <c r="B47" s="77" t="s">
        <v>56</v>
      </c>
      <c r="C47" s="176">
        <v>475</v>
      </c>
      <c r="D47" s="190">
        <v>502</v>
      </c>
      <c r="E47" s="11">
        <v>0.056842105263157805</v>
      </c>
    </row>
    <row r="48" spans="2:5" ht="13.5">
      <c r="B48" s="77" t="s">
        <v>57</v>
      </c>
      <c r="C48" s="176">
        <v>8084</v>
      </c>
      <c r="D48" s="190">
        <v>7589</v>
      </c>
      <c r="E48" s="11">
        <v>-0.061232063334982656</v>
      </c>
    </row>
    <row r="49" spans="2:5" ht="13.5">
      <c r="B49" s="77" t="s">
        <v>58</v>
      </c>
      <c r="C49" s="176">
        <v>9</v>
      </c>
      <c r="D49" s="190"/>
      <c r="E49" s="11">
        <v>-1</v>
      </c>
    </row>
    <row r="50" spans="2:5" ht="13.5">
      <c r="B50" s="77" t="s">
        <v>59</v>
      </c>
      <c r="C50" s="176">
        <v>0</v>
      </c>
      <c r="D50" s="190"/>
      <c r="E50" s="11"/>
    </row>
    <row r="51" spans="2:5" ht="13.5">
      <c r="B51" s="77" t="s">
        <v>60</v>
      </c>
      <c r="C51" s="176">
        <v>41</v>
      </c>
      <c r="D51" s="190">
        <v>140</v>
      </c>
      <c r="E51" s="11">
        <v>2.4146341463414633</v>
      </c>
    </row>
    <row r="52" spans="2:5" ht="13.5">
      <c r="B52" s="77" t="s">
        <v>61</v>
      </c>
      <c r="C52" s="176">
        <v>0</v>
      </c>
      <c r="D52" s="190"/>
      <c r="E52" s="11"/>
    </row>
    <row r="53" spans="2:5" ht="13.5">
      <c r="B53" s="77" t="s">
        <v>62</v>
      </c>
      <c r="C53" s="176">
        <v>14965</v>
      </c>
      <c r="D53" s="190">
        <v>13066</v>
      </c>
      <c r="E53" s="11">
        <v>-0.126896090878717</v>
      </c>
    </row>
    <row r="54" spans="2:5" ht="13.5">
      <c r="B54" s="77" t="s">
        <v>63</v>
      </c>
      <c r="C54" s="176">
        <v>464</v>
      </c>
      <c r="D54" s="190">
        <v>195</v>
      </c>
      <c r="E54" s="11">
        <v>-0.5797413793103448</v>
      </c>
    </row>
    <row r="55" spans="2:5" ht="13.5">
      <c r="B55" s="77" t="s">
        <v>64</v>
      </c>
      <c r="C55" s="176">
        <v>0</v>
      </c>
      <c r="D55" s="190"/>
      <c r="E55" s="11"/>
    </row>
    <row r="56" spans="2:5" ht="13.5">
      <c r="B56" s="77" t="s">
        <v>65</v>
      </c>
      <c r="C56" s="176">
        <v>0</v>
      </c>
      <c r="D56" s="190"/>
      <c r="E56" s="11"/>
    </row>
    <row r="57" spans="2:5" ht="13.5">
      <c r="B57" s="77" t="s">
        <v>66</v>
      </c>
      <c r="C57" s="176">
        <v>0</v>
      </c>
      <c r="D57" s="190"/>
      <c r="E57" s="11"/>
    </row>
    <row r="58" spans="2:5" ht="13.5">
      <c r="B58" s="164" t="s">
        <v>67</v>
      </c>
      <c r="C58" s="176">
        <v>33</v>
      </c>
      <c r="D58" s="190">
        <v>11974</v>
      </c>
      <c r="E58" s="11">
        <v>361.8484848484849</v>
      </c>
    </row>
    <row r="59" spans="2:5" ht="13.5">
      <c r="B59" s="191" t="s">
        <v>68</v>
      </c>
      <c r="C59" s="180">
        <f>SUM(C60:C79)</f>
        <v>55028</v>
      </c>
      <c r="D59" s="190">
        <f>SUM(D60:D79)</f>
        <v>55000</v>
      </c>
      <c r="E59" s="11">
        <v>-0.0005088318674129066</v>
      </c>
    </row>
    <row r="60" spans="2:5" ht="15">
      <c r="B60" s="77" t="s">
        <v>69</v>
      </c>
      <c r="C60" s="176">
        <v>1500</v>
      </c>
      <c r="D60" s="178">
        <v>1587</v>
      </c>
      <c r="E60" s="11">
        <v>0.05800000000000005</v>
      </c>
    </row>
    <row r="61" spans="2:5" ht="13.5">
      <c r="B61" s="77" t="s">
        <v>70</v>
      </c>
      <c r="C61" s="176">
        <v>0</v>
      </c>
      <c r="D61" s="190"/>
      <c r="E61" s="11"/>
    </row>
    <row r="62" spans="2:5" ht="13.5">
      <c r="B62" s="77" t="s">
        <v>71</v>
      </c>
      <c r="C62" s="176">
        <v>0</v>
      </c>
      <c r="D62" s="190"/>
      <c r="E62" s="11"/>
    </row>
    <row r="63" spans="2:5" ht="15">
      <c r="B63" s="77" t="s">
        <v>72</v>
      </c>
      <c r="C63" s="176">
        <v>212</v>
      </c>
      <c r="D63" s="178">
        <v>3971</v>
      </c>
      <c r="E63" s="11">
        <v>17.7311320754717</v>
      </c>
    </row>
    <row r="64" spans="2:5" ht="15">
      <c r="B64" s="77" t="s">
        <v>73</v>
      </c>
      <c r="C64" s="176">
        <v>4605</v>
      </c>
      <c r="D64" s="178">
        <v>5834</v>
      </c>
      <c r="E64" s="11">
        <v>0.2668838219326819</v>
      </c>
    </row>
    <row r="65" spans="2:5" ht="15">
      <c r="B65" s="77" t="s">
        <v>74</v>
      </c>
      <c r="C65" s="176">
        <v>242</v>
      </c>
      <c r="D65" s="192">
        <v>263</v>
      </c>
      <c r="E65" s="11">
        <v>0.08677685950413228</v>
      </c>
    </row>
    <row r="66" spans="2:5" ht="15">
      <c r="B66" s="77" t="s">
        <v>75</v>
      </c>
      <c r="C66" s="176">
        <v>475</v>
      </c>
      <c r="D66" s="192">
        <v>1259</v>
      </c>
      <c r="E66" s="11">
        <v>1.6505263157894738</v>
      </c>
    </row>
    <row r="67" spans="2:5" ht="15">
      <c r="B67" s="77" t="s">
        <v>76</v>
      </c>
      <c r="C67" s="176">
        <v>5373</v>
      </c>
      <c r="D67" s="192">
        <v>15211</v>
      </c>
      <c r="E67" s="11">
        <v>1.831006886283268</v>
      </c>
    </row>
    <row r="68" spans="2:5" ht="15">
      <c r="B68" s="77" t="s">
        <v>77</v>
      </c>
      <c r="C68" s="176">
        <v>4879</v>
      </c>
      <c r="D68" s="192">
        <v>3162</v>
      </c>
      <c r="E68" s="11">
        <v>-0.3519163763066202</v>
      </c>
    </row>
    <row r="69" spans="2:5" ht="15">
      <c r="B69" s="77" t="s">
        <v>78</v>
      </c>
      <c r="C69" s="176">
        <v>1565</v>
      </c>
      <c r="D69" s="192">
        <v>1800</v>
      </c>
      <c r="E69" s="11">
        <v>0.15015974440894575</v>
      </c>
    </row>
    <row r="70" spans="2:5" ht="15">
      <c r="B70" s="77" t="s">
        <v>79</v>
      </c>
      <c r="C70" s="176">
        <v>0</v>
      </c>
      <c r="D70" s="192">
        <v>3000</v>
      </c>
      <c r="E70" s="11"/>
    </row>
    <row r="71" spans="2:5" ht="15">
      <c r="B71" s="77" t="s">
        <v>80</v>
      </c>
      <c r="C71" s="176">
        <v>8714</v>
      </c>
      <c r="D71" s="192">
        <v>5800</v>
      </c>
      <c r="E71" s="11">
        <v>-0.3344044067018591</v>
      </c>
    </row>
    <row r="72" spans="2:5" ht="15">
      <c r="B72" s="77" t="s">
        <v>81</v>
      </c>
      <c r="C72" s="176">
        <v>3319</v>
      </c>
      <c r="D72" s="192">
        <v>5880</v>
      </c>
      <c r="E72" s="11">
        <v>0.7716179572160289</v>
      </c>
    </row>
    <row r="73" spans="2:5" ht="15">
      <c r="B73" s="77" t="s">
        <v>82</v>
      </c>
      <c r="C73" s="176">
        <v>541</v>
      </c>
      <c r="D73" s="192">
        <v>600</v>
      </c>
      <c r="E73" s="11">
        <v>0.10905730129390023</v>
      </c>
    </row>
    <row r="74" spans="2:5" ht="15">
      <c r="B74" s="77" t="s">
        <v>83</v>
      </c>
      <c r="C74" s="176">
        <v>756</v>
      </c>
      <c r="D74" s="192">
        <v>500</v>
      </c>
      <c r="E74" s="11">
        <v>-0.3386243386243386</v>
      </c>
    </row>
    <row r="75" spans="2:5" ht="15">
      <c r="B75" s="77" t="s">
        <v>84</v>
      </c>
      <c r="C75" s="176">
        <v>0</v>
      </c>
      <c r="D75" s="192"/>
      <c r="E75" s="11"/>
    </row>
    <row r="76" spans="2:5" ht="15">
      <c r="B76" s="77" t="s">
        <v>85</v>
      </c>
      <c r="C76" s="176">
        <v>387</v>
      </c>
      <c r="D76" s="192">
        <v>1263</v>
      </c>
      <c r="E76" s="11">
        <v>2.2635658914728682</v>
      </c>
    </row>
    <row r="77" spans="2:5" ht="15">
      <c r="B77" s="77" t="s">
        <v>86</v>
      </c>
      <c r="C77" s="176">
        <v>22021</v>
      </c>
      <c r="D77" s="192">
        <v>4486</v>
      </c>
      <c r="E77" s="11">
        <v>-0.7962853639707552</v>
      </c>
    </row>
    <row r="78" spans="2:5" ht="15">
      <c r="B78" s="77" t="s">
        <v>87</v>
      </c>
      <c r="C78" s="176">
        <v>250</v>
      </c>
      <c r="D78" s="192">
        <v>234</v>
      </c>
      <c r="E78" s="11">
        <v>-0.06399999999999995</v>
      </c>
    </row>
    <row r="79" spans="2:5" ht="15">
      <c r="B79" s="77" t="s">
        <v>31</v>
      </c>
      <c r="C79" s="176">
        <v>189</v>
      </c>
      <c r="D79" s="192">
        <v>150</v>
      </c>
      <c r="E79" s="11">
        <v>-0.2063492063492064</v>
      </c>
    </row>
    <row r="80" spans="2:5" ht="15">
      <c r="B80" s="296" t="s">
        <v>88</v>
      </c>
      <c r="C80" s="180">
        <v>15276</v>
      </c>
      <c r="D80" s="192">
        <v>20000</v>
      </c>
      <c r="E80" s="11">
        <v>0.30924325739722436</v>
      </c>
    </row>
    <row r="81" spans="2:5" ht="13.5">
      <c r="B81" s="134" t="s">
        <v>89</v>
      </c>
      <c r="C81" s="176"/>
      <c r="D81" s="190"/>
      <c r="E81" s="11"/>
    </row>
    <row r="82" spans="2:5" ht="13.5">
      <c r="B82" s="134" t="s">
        <v>89</v>
      </c>
      <c r="C82" s="176"/>
      <c r="D82" s="190"/>
      <c r="E82" s="11"/>
    </row>
    <row r="83" spans="2:5" ht="15">
      <c r="B83" s="296" t="s">
        <v>90</v>
      </c>
      <c r="C83" s="176"/>
      <c r="D83" s="192">
        <v>10023</v>
      </c>
      <c r="E83" s="11"/>
    </row>
    <row r="84" spans="2:5" ht="13.5">
      <c r="B84" s="296"/>
      <c r="C84" s="176"/>
      <c r="D84" s="190"/>
      <c r="E84" s="11"/>
    </row>
    <row r="85" spans="2:5" ht="15">
      <c r="B85" s="296" t="s">
        <v>91</v>
      </c>
      <c r="C85" s="180">
        <f>SUM(C86:C88)</f>
        <v>25279</v>
      </c>
      <c r="D85" s="192">
        <v>6800</v>
      </c>
      <c r="E85" s="11">
        <v>-0.7310020174848688</v>
      </c>
    </row>
    <row r="86" spans="2:5" ht="13.5">
      <c r="B86" s="164" t="s">
        <v>92</v>
      </c>
      <c r="C86" s="176">
        <v>0</v>
      </c>
      <c r="D86" s="190"/>
      <c r="E86" s="11"/>
    </row>
    <row r="87" spans="2:5" ht="13.5">
      <c r="B87" s="164" t="s">
        <v>93</v>
      </c>
      <c r="C87" s="176">
        <v>29</v>
      </c>
      <c r="D87" s="190"/>
      <c r="E87" s="11">
        <v>-1</v>
      </c>
    </row>
    <row r="88" spans="2:5" ht="13.5">
      <c r="B88" s="296" t="s">
        <v>94</v>
      </c>
      <c r="C88" s="176">
        <v>25250</v>
      </c>
      <c r="D88" s="190"/>
      <c r="E88" s="11">
        <v>-1</v>
      </c>
    </row>
    <row r="89" spans="2:5" ht="13.5">
      <c r="B89" s="296"/>
      <c r="C89" s="176"/>
      <c r="D89" s="190"/>
      <c r="E89" s="11"/>
    </row>
    <row r="90" spans="2:5" ht="13.5">
      <c r="B90" s="296" t="s">
        <v>95</v>
      </c>
      <c r="C90" s="180">
        <f>SUM(C91:C94)</f>
        <v>25075</v>
      </c>
      <c r="D90" s="190"/>
      <c r="E90" s="11">
        <v>-1</v>
      </c>
    </row>
    <row r="91" spans="2:5" ht="14.25">
      <c r="B91" s="164" t="s">
        <v>96</v>
      </c>
      <c r="C91" s="193">
        <v>25075</v>
      </c>
      <c r="D91" s="190"/>
      <c r="E91" s="11">
        <v>-1</v>
      </c>
    </row>
    <row r="92" spans="2:5" ht="13.5">
      <c r="B92" s="164" t="s">
        <v>97</v>
      </c>
      <c r="C92" s="176"/>
      <c r="D92" s="190"/>
      <c r="E92" s="11"/>
    </row>
    <row r="93" spans="2:5" ht="13.5">
      <c r="B93" s="164" t="s">
        <v>98</v>
      </c>
      <c r="C93" s="176"/>
      <c r="D93" s="190"/>
      <c r="E93" s="11"/>
    </row>
    <row r="94" spans="2:5" ht="13.5">
      <c r="B94" s="164" t="s">
        <v>99</v>
      </c>
      <c r="C94" s="176"/>
      <c r="D94" s="190"/>
      <c r="E94" s="11"/>
    </row>
    <row r="95" spans="2:5" ht="13.5">
      <c r="B95" s="296" t="s">
        <v>100</v>
      </c>
      <c r="C95" s="194"/>
      <c r="D95" s="190"/>
      <c r="E95" s="11"/>
    </row>
    <row r="96" spans="2:5" ht="13.5">
      <c r="B96" s="297" t="s">
        <v>32</v>
      </c>
      <c r="C96" s="176">
        <f>C4+C30+C83+C85+C90+C80</f>
        <v>331633</v>
      </c>
      <c r="D96" s="190">
        <f>D4+D30+D90</f>
        <v>268203.72000000003</v>
      </c>
      <c r="E96" s="11">
        <v>-0.19126347498590301</v>
      </c>
    </row>
  </sheetData>
  <sheetProtection/>
  <mergeCells count="1">
    <mergeCell ref="B1:E1"/>
  </mergeCells>
  <printOptions horizontalCentered="1"/>
  <pageMargins left="0.59" right="0.59" top="0.54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zoomScalePageLayoutView="0" workbookViewId="0" topLeftCell="B7">
      <selection activeCell="J31" sqref="J31"/>
    </sheetView>
  </sheetViews>
  <sheetFormatPr defaultColWidth="9.00390625" defaultRowHeight="13.5"/>
  <cols>
    <col min="1" max="1" width="5.50390625" style="142" hidden="1" customWidth="1"/>
    <col min="2" max="2" width="44.125" style="142" customWidth="1"/>
    <col min="3" max="3" width="15.75390625" style="142" customWidth="1"/>
    <col min="4" max="4" width="15.875" style="142" customWidth="1"/>
    <col min="5" max="5" width="13.875" style="142" customWidth="1"/>
    <col min="6" max="6" width="9.00390625" style="142" hidden="1" customWidth="1"/>
    <col min="7" max="7" width="13.25390625" style="142" hidden="1" customWidth="1"/>
    <col min="8" max="8" width="12.00390625" style="142" hidden="1" customWidth="1"/>
    <col min="9" max="9" width="9.00390625" style="142" bestFit="1" customWidth="1"/>
    <col min="10" max="10" width="11.00390625" style="142" customWidth="1"/>
    <col min="11" max="11" width="9.00390625" style="142" bestFit="1" customWidth="1"/>
    <col min="12" max="16384" width="9.00390625" style="142" customWidth="1"/>
  </cols>
  <sheetData>
    <row r="1" spans="2:5" s="139" customFormat="1" ht="25.5" customHeight="1">
      <c r="B1" s="317" t="s">
        <v>1737</v>
      </c>
      <c r="C1" s="317"/>
      <c r="D1" s="317"/>
      <c r="E1" s="317"/>
    </row>
    <row r="2" spans="2:8" s="87" customFormat="1" ht="20.25" customHeight="1">
      <c r="B2" s="87" t="s">
        <v>101</v>
      </c>
      <c r="C2" s="88"/>
      <c r="D2" s="88"/>
      <c r="E2" s="88" t="s">
        <v>2</v>
      </c>
      <c r="G2" s="169"/>
      <c r="H2" s="169"/>
    </row>
    <row r="3" spans="1:5" s="114" customFormat="1" ht="30" customHeight="1">
      <c r="A3" s="110" t="s">
        <v>102</v>
      </c>
      <c r="B3" s="91" t="s">
        <v>103</v>
      </c>
      <c r="C3" s="255" t="s">
        <v>1593</v>
      </c>
      <c r="D3" s="255" t="s">
        <v>1594</v>
      </c>
      <c r="E3" s="92" t="s">
        <v>7</v>
      </c>
    </row>
    <row r="4" spans="1:8" s="87" customFormat="1" ht="18" customHeight="1">
      <c r="A4" s="87">
        <v>201</v>
      </c>
      <c r="B4" s="77" t="s">
        <v>104</v>
      </c>
      <c r="C4" s="135">
        <v>173160</v>
      </c>
      <c r="D4" s="135">
        <v>176321.90892445194</v>
      </c>
      <c r="E4" s="97">
        <v>0.01826004229875222</v>
      </c>
      <c r="F4" s="87">
        <f aca="true" t="shared" si="0" ref="F4:F25">C4*1.07</f>
        <v>185281.2</v>
      </c>
      <c r="G4" s="98" t="s">
        <v>104</v>
      </c>
      <c r="H4" s="135">
        <v>7281378</v>
      </c>
    </row>
    <row r="5" spans="1:8" s="87" customFormat="1" ht="18" customHeight="1">
      <c r="A5" s="87">
        <v>204</v>
      </c>
      <c r="B5" s="77" t="s">
        <v>105</v>
      </c>
      <c r="C5" s="135">
        <v>0</v>
      </c>
      <c r="D5" s="135"/>
      <c r="E5" s="97"/>
      <c r="F5" s="87">
        <f t="shared" si="0"/>
        <v>0</v>
      </c>
      <c r="G5" s="98" t="s">
        <v>106</v>
      </c>
      <c r="H5" s="135">
        <v>3566655</v>
      </c>
    </row>
    <row r="6" spans="1:8" s="87" customFormat="1" ht="18" customHeight="1">
      <c r="A6" s="87">
        <v>205</v>
      </c>
      <c r="B6" s="77" t="s">
        <v>107</v>
      </c>
      <c r="C6" s="135">
        <v>877</v>
      </c>
      <c r="D6" s="135">
        <v>1990.1</v>
      </c>
      <c r="E6" s="97">
        <v>1.26921322690992</v>
      </c>
      <c r="F6" s="87">
        <f t="shared" si="0"/>
        <v>938.3900000000001</v>
      </c>
      <c r="G6" s="98" t="s">
        <v>108</v>
      </c>
      <c r="H6" s="135">
        <v>10439752</v>
      </c>
    </row>
    <row r="7" spans="1:8" s="87" customFormat="1" ht="18" customHeight="1">
      <c r="A7" s="87">
        <v>206</v>
      </c>
      <c r="B7" s="77" t="s">
        <v>109</v>
      </c>
      <c r="C7" s="135">
        <v>54096</v>
      </c>
      <c r="D7" s="135">
        <v>53191</v>
      </c>
      <c r="E7" s="97">
        <v>-0.016729517894114143</v>
      </c>
      <c r="F7" s="87">
        <f t="shared" si="0"/>
        <v>57882.72</v>
      </c>
      <c r="G7" s="98" t="s">
        <v>110</v>
      </c>
      <c r="H7" s="135">
        <v>1903015</v>
      </c>
    </row>
    <row r="8" spans="1:8" s="87" customFormat="1" ht="18" customHeight="1">
      <c r="A8" s="87">
        <v>207</v>
      </c>
      <c r="B8" s="77" t="s">
        <v>111</v>
      </c>
      <c r="C8" s="135">
        <v>246293</v>
      </c>
      <c r="D8" s="135">
        <v>235562.99999999997</v>
      </c>
      <c r="E8" s="97">
        <v>-0.04356599659754856</v>
      </c>
      <c r="F8" s="87">
        <f t="shared" si="0"/>
        <v>263533.51</v>
      </c>
      <c r="G8" s="98" t="s">
        <v>112</v>
      </c>
      <c r="H8" s="135">
        <v>957271</v>
      </c>
    </row>
    <row r="9" spans="1:8" s="87" customFormat="1" ht="18" customHeight="1">
      <c r="A9" s="87">
        <v>208</v>
      </c>
      <c r="B9" s="77" t="s">
        <v>113</v>
      </c>
      <c r="C9" s="135">
        <v>15033</v>
      </c>
      <c r="D9" s="135">
        <v>15381</v>
      </c>
      <c r="E9" s="97">
        <v>0.023149072041508623</v>
      </c>
      <c r="F9" s="87">
        <f t="shared" si="0"/>
        <v>16085.310000000001</v>
      </c>
      <c r="G9" s="98" t="s">
        <v>114</v>
      </c>
      <c r="H9" s="135">
        <v>9962319</v>
      </c>
    </row>
    <row r="10" spans="1:8" s="87" customFormat="1" ht="18" customHeight="1">
      <c r="A10" s="87">
        <v>210</v>
      </c>
      <c r="B10" s="77" t="s">
        <v>115</v>
      </c>
      <c r="C10" s="135">
        <v>12997</v>
      </c>
      <c r="D10" s="170">
        <v>12676.999999999998</v>
      </c>
      <c r="E10" s="97">
        <v>-0.02462106639993855</v>
      </c>
      <c r="F10" s="87">
        <f t="shared" si="0"/>
        <v>13906.79</v>
      </c>
      <c r="G10" s="98" t="s">
        <v>116</v>
      </c>
      <c r="H10" s="135">
        <v>5842454</v>
      </c>
    </row>
    <row r="11" spans="1:8" s="87" customFormat="1" ht="18" customHeight="1">
      <c r="A11" s="87">
        <v>211</v>
      </c>
      <c r="B11" s="77" t="s">
        <v>117</v>
      </c>
      <c r="C11" s="135">
        <v>258736</v>
      </c>
      <c r="D11" s="135">
        <v>258555</v>
      </c>
      <c r="E11" s="97">
        <v>-0.0006995547585183504</v>
      </c>
      <c r="F11" s="87">
        <f t="shared" si="0"/>
        <v>276847.52</v>
      </c>
      <c r="G11" s="98" t="s">
        <v>118</v>
      </c>
      <c r="H11" s="135">
        <v>1528366</v>
      </c>
    </row>
    <row r="12" spans="1:8" s="87" customFormat="1" ht="18" customHeight="1">
      <c r="A12" s="87">
        <v>212</v>
      </c>
      <c r="B12" s="77" t="s">
        <v>119</v>
      </c>
      <c r="C12" s="135">
        <v>178730</v>
      </c>
      <c r="D12" s="135">
        <v>175350.7751391542</v>
      </c>
      <c r="E12" s="97">
        <v>-0.01890686992024737</v>
      </c>
      <c r="F12" s="87">
        <f t="shared" si="0"/>
        <v>191241.1</v>
      </c>
      <c r="G12" s="98" t="s">
        <v>120</v>
      </c>
      <c r="H12" s="135">
        <v>5979057</v>
      </c>
    </row>
    <row r="13" spans="1:8" s="87" customFormat="1" ht="18" customHeight="1">
      <c r="A13" s="87">
        <v>213</v>
      </c>
      <c r="B13" s="77" t="s">
        <v>121</v>
      </c>
      <c r="C13" s="135">
        <v>17429</v>
      </c>
      <c r="D13" s="135">
        <v>17311.312536889705</v>
      </c>
      <c r="E13" s="97">
        <v>-0.00675239331632882</v>
      </c>
      <c r="F13" s="87">
        <f t="shared" si="0"/>
        <v>18649.030000000002</v>
      </c>
      <c r="G13" s="98" t="s">
        <v>122</v>
      </c>
      <c r="H13" s="135">
        <v>6649628</v>
      </c>
    </row>
    <row r="14" spans="1:8" s="87" customFormat="1" ht="18" customHeight="1">
      <c r="A14" s="87">
        <v>214</v>
      </c>
      <c r="B14" s="77" t="s">
        <v>123</v>
      </c>
      <c r="C14" s="135">
        <v>92594</v>
      </c>
      <c r="D14" s="135">
        <v>66812.00893321037</v>
      </c>
      <c r="E14" s="97">
        <v>-0.27844127121400564</v>
      </c>
      <c r="F14" s="87">
        <f t="shared" si="0"/>
        <v>99075.58</v>
      </c>
      <c r="G14" s="98" t="s">
        <v>124</v>
      </c>
      <c r="H14" s="135">
        <v>3688802</v>
      </c>
    </row>
    <row r="15" spans="1:8" s="87" customFormat="1" ht="18" customHeight="1">
      <c r="A15" s="87">
        <v>215</v>
      </c>
      <c r="B15" s="77" t="s">
        <v>125</v>
      </c>
      <c r="C15" s="135">
        <v>189217</v>
      </c>
      <c r="D15" s="135">
        <v>186802.5607342756</v>
      </c>
      <c r="E15" s="97">
        <v>-0.012760160375253737</v>
      </c>
      <c r="F15" s="87">
        <f t="shared" si="0"/>
        <v>202462.19</v>
      </c>
      <c r="G15" s="98" t="s">
        <v>126</v>
      </c>
      <c r="H15" s="135">
        <v>1907282</v>
      </c>
    </row>
    <row r="16" spans="1:8" s="87" customFormat="1" ht="18" customHeight="1">
      <c r="A16" s="87">
        <v>216</v>
      </c>
      <c r="B16" s="77" t="s">
        <v>127</v>
      </c>
      <c r="C16" s="135">
        <v>74951</v>
      </c>
      <c r="D16" s="135">
        <v>61994.17170767299</v>
      </c>
      <c r="E16" s="97">
        <v>-0.17287065272413993</v>
      </c>
      <c r="F16" s="87">
        <f t="shared" si="0"/>
        <v>80197.57</v>
      </c>
      <c r="G16" s="98" t="s">
        <v>128</v>
      </c>
      <c r="H16" s="135">
        <v>347790</v>
      </c>
    </row>
    <row r="17" spans="1:8" s="87" customFormat="1" ht="18" customHeight="1">
      <c r="A17" s="87">
        <v>217</v>
      </c>
      <c r="B17" s="77" t="s">
        <v>129</v>
      </c>
      <c r="C17" s="135">
        <v>18975</v>
      </c>
      <c r="D17" s="135">
        <v>26376</v>
      </c>
      <c r="E17" s="97">
        <v>0.39003952569169953</v>
      </c>
      <c r="F17" s="87">
        <f t="shared" si="0"/>
        <v>20303.25</v>
      </c>
      <c r="G17" s="98" t="s">
        <v>130</v>
      </c>
      <c r="H17" s="135">
        <v>47056</v>
      </c>
    </row>
    <row r="18" spans="1:8" s="87" customFormat="1" ht="18" customHeight="1">
      <c r="A18" s="87">
        <v>219</v>
      </c>
      <c r="B18" s="77" t="s">
        <v>131</v>
      </c>
      <c r="C18" s="135">
        <v>11716</v>
      </c>
      <c r="D18" s="135">
        <v>8561.40725362446</v>
      </c>
      <c r="E18" s="97">
        <v>-0.2692550995540748</v>
      </c>
      <c r="F18" s="87">
        <f t="shared" si="0"/>
        <v>12536.12</v>
      </c>
      <c r="G18" s="98" t="s">
        <v>132</v>
      </c>
      <c r="H18" s="135">
        <v>56335</v>
      </c>
    </row>
    <row r="19" spans="1:8" s="87" customFormat="1" ht="18" customHeight="1">
      <c r="A19" s="87">
        <v>220</v>
      </c>
      <c r="B19" s="77" t="s">
        <v>133</v>
      </c>
      <c r="C19" s="135">
        <v>0</v>
      </c>
      <c r="D19" s="135"/>
      <c r="E19" s="97"/>
      <c r="F19" s="87">
        <f t="shared" si="0"/>
        <v>0</v>
      </c>
      <c r="G19" s="98" t="s">
        <v>134</v>
      </c>
      <c r="H19" s="135">
        <v>463181</v>
      </c>
    </row>
    <row r="20" spans="1:8" s="87" customFormat="1" ht="18" customHeight="1">
      <c r="A20" s="87">
        <v>221</v>
      </c>
      <c r="B20" s="77" t="s">
        <v>135</v>
      </c>
      <c r="C20" s="135">
        <v>200</v>
      </c>
      <c r="D20" s="135">
        <v>166</v>
      </c>
      <c r="E20" s="97">
        <v>-0.17000000000000004</v>
      </c>
      <c r="F20" s="87">
        <f t="shared" si="0"/>
        <v>214</v>
      </c>
      <c r="G20" s="98" t="s">
        <v>136</v>
      </c>
      <c r="H20" s="135">
        <v>2319387</v>
      </c>
    </row>
    <row r="21" spans="1:8" s="87" customFormat="1" ht="18" customHeight="1">
      <c r="A21" s="87">
        <v>222</v>
      </c>
      <c r="B21" s="77" t="s">
        <v>137</v>
      </c>
      <c r="C21" s="135">
        <v>30806</v>
      </c>
      <c r="D21" s="135">
        <v>31452.624083267776</v>
      </c>
      <c r="E21" s="97">
        <v>0.02099019941789826</v>
      </c>
      <c r="F21" s="87">
        <f t="shared" si="0"/>
        <v>32962.420000000006</v>
      </c>
      <c r="G21" s="98" t="s">
        <v>138</v>
      </c>
      <c r="H21" s="135">
        <v>368642</v>
      </c>
    </row>
    <row r="22" spans="1:8" s="87" customFormat="1" ht="18" customHeight="1">
      <c r="A22" s="87">
        <v>227</v>
      </c>
      <c r="B22" s="77" t="s">
        <v>139</v>
      </c>
      <c r="C22" s="135">
        <v>83560</v>
      </c>
      <c r="D22" s="135">
        <v>46676</v>
      </c>
      <c r="E22" s="97">
        <v>-0.4414073719483006</v>
      </c>
      <c r="F22" s="87">
        <f t="shared" si="0"/>
        <v>89409.20000000001</v>
      </c>
      <c r="G22" s="98" t="s">
        <v>140</v>
      </c>
      <c r="H22" s="135">
        <v>0</v>
      </c>
    </row>
    <row r="23" spans="1:8" s="87" customFormat="1" ht="18" customHeight="1">
      <c r="A23" s="87">
        <v>229</v>
      </c>
      <c r="B23" s="77" t="s">
        <v>141</v>
      </c>
      <c r="C23" s="135">
        <v>16464</v>
      </c>
      <c r="D23" s="135">
        <v>14024.045774901077</v>
      </c>
      <c r="E23" s="97">
        <v>-0.14819935769551285</v>
      </c>
      <c r="F23" s="87">
        <f t="shared" si="0"/>
        <v>17616.48</v>
      </c>
      <c r="G23" s="98" t="s">
        <v>142</v>
      </c>
      <c r="H23" s="135">
        <v>545679</v>
      </c>
    </row>
    <row r="24" spans="1:8" s="87" customFormat="1" ht="18" customHeight="1">
      <c r="A24" s="87">
        <v>232</v>
      </c>
      <c r="B24" s="77" t="s">
        <v>142</v>
      </c>
      <c r="C24" s="135">
        <v>35183</v>
      </c>
      <c r="D24" s="135">
        <f>61014+3900</f>
        <v>64914</v>
      </c>
      <c r="E24" s="97">
        <v>0.8450387971463491</v>
      </c>
      <c r="F24" s="87">
        <f t="shared" si="0"/>
        <v>37645.810000000005</v>
      </c>
      <c r="G24" s="98" t="s">
        <v>143</v>
      </c>
      <c r="H24" s="135">
        <v>676627</v>
      </c>
    </row>
    <row r="25" spans="1:8" s="87" customFormat="1" ht="18" customHeight="1">
      <c r="A25" s="87">
        <v>232</v>
      </c>
      <c r="B25" s="77" t="s">
        <v>144</v>
      </c>
      <c r="C25" s="135">
        <v>18691</v>
      </c>
      <c r="D25" s="135">
        <v>27671</v>
      </c>
      <c r="E25" s="97">
        <v>0.48044513402172173</v>
      </c>
      <c r="F25" s="87">
        <f t="shared" si="0"/>
        <v>19999.370000000003</v>
      </c>
      <c r="G25" s="98"/>
      <c r="H25" s="135"/>
    </row>
    <row r="26" spans="2:8" s="87" customFormat="1" ht="18" customHeight="1">
      <c r="B26" s="77" t="s">
        <v>145</v>
      </c>
      <c r="C26" s="135">
        <v>18691</v>
      </c>
      <c r="D26" s="135">
        <v>27671</v>
      </c>
      <c r="E26" s="97">
        <v>0.48044513402172173</v>
      </c>
      <c r="G26" s="98"/>
      <c r="H26" s="135"/>
    </row>
    <row r="27" spans="2:8" s="87" customFormat="1" ht="18" customHeight="1">
      <c r="B27" s="77" t="s">
        <v>146</v>
      </c>
      <c r="C27" s="135">
        <v>99</v>
      </c>
      <c r="D27" s="135">
        <v>145</v>
      </c>
      <c r="E27" s="97">
        <v>0.46464646464646475</v>
      </c>
      <c r="G27" s="107" t="s">
        <v>147</v>
      </c>
      <c r="H27" s="135">
        <f>SUM(H4:H24)</f>
        <v>64530676</v>
      </c>
    </row>
    <row r="28" spans="2:5" ht="19.5" customHeight="1">
      <c r="B28" s="98"/>
      <c r="C28" s="135"/>
      <c r="D28" s="171"/>
      <c r="E28" s="97"/>
    </row>
    <row r="29" spans="2:5" ht="19.5" customHeight="1">
      <c r="B29" s="98"/>
      <c r="C29" s="135"/>
      <c r="D29" s="172"/>
      <c r="E29" s="97"/>
    </row>
    <row r="30" spans="2:5" ht="19.5" customHeight="1">
      <c r="B30" s="98"/>
      <c r="C30" s="135"/>
      <c r="D30" s="172"/>
      <c r="E30" s="97"/>
    </row>
    <row r="31" spans="2:5" ht="19.5" customHeight="1">
      <c r="B31" s="126" t="s">
        <v>148</v>
      </c>
      <c r="C31" s="135">
        <f>SUM(C4:C25)+C27</f>
        <v>1529807</v>
      </c>
      <c r="D31" s="172">
        <v>1481936</v>
      </c>
      <c r="E31" s="97">
        <v>-0.03129218260865585</v>
      </c>
    </row>
    <row r="32" ht="19.5" customHeight="1"/>
  </sheetData>
  <sheetProtection/>
  <mergeCells count="1">
    <mergeCell ref="B1:E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2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:D4"/>
    </sheetView>
  </sheetViews>
  <sheetFormatPr defaultColWidth="9.00390625" defaultRowHeight="13.5"/>
  <cols>
    <col min="1" max="1" width="3.375" style="142" customWidth="1"/>
    <col min="2" max="2" width="36.375" style="142" customWidth="1"/>
    <col min="3" max="5" width="13.50390625" style="142" customWidth="1"/>
    <col min="6" max="6" width="16.125" style="142" customWidth="1"/>
    <col min="7" max="7" width="9.00390625" style="142" bestFit="1" customWidth="1"/>
    <col min="8" max="16384" width="9.00390625" style="142" customWidth="1"/>
  </cols>
  <sheetData>
    <row r="1" spans="2:6" s="139" customFormat="1" ht="26.25" customHeight="1">
      <c r="B1" s="317" t="s">
        <v>149</v>
      </c>
      <c r="C1" s="317"/>
      <c r="D1" s="317"/>
      <c r="E1" s="317"/>
      <c r="F1" s="317"/>
    </row>
    <row r="2" spans="2:6" s="114" customFormat="1" ht="17.25" customHeight="1">
      <c r="B2" s="114" t="s">
        <v>150</v>
      </c>
      <c r="C2" s="143"/>
      <c r="D2" s="143"/>
      <c r="E2" s="113"/>
      <c r="F2" s="113" t="s">
        <v>2</v>
      </c>
    </row>
    <row r="3" spans="2:6" s="114" customFormat="1" ht="33" customHeight="1">
      <c r="B3" s="91" t="s">
        <v>103</v>
      </c>
      <c r="C3" s="7" t="s">
        <v>5</v>
      </c>
      <c r="D3" s="7" t="s">
        <v>151</v>
      </c>
      <c r="E3" s="92" t="s">
        <v>7</v>
      </c>
      <c r="F3" s="92" t="s">
        <v>152</v>
      </c>
    </row>
    <row r="4" spans="2:6" s="87" customFormat="1" ht="18" customHeight="1">
      <c r="B4" s="144" t="s">
        <v>153</v>
      </c>
      <c r="C4" s="145">
        <v>256836</v>
      </c>
      <c r="D4" s="135">
        <v>233108</v>
      </c>
      <c r="E4" s="97">
        <v>-0.09238580261334084</v>
      </c>
      <c r="F4" s="146"/>
    </row>
    <row r="5" spans="2:6" s="209" customFormat="1" ht="18" customHeight="1">
      <c r="B5" s="213" t="s">
        <v>154</v>
      </c>
      <c r="C5" s="214">
        <v>31682</v>
      </c>
      <c r="D5" s="211">
        <f>D6+D18+D27+D39+D51+D62+D73+D85+D104+D119+D128+D151+D161+D174+D181+D188+D197+D203+D210+D218+D225+D231+D237+D243+D249+D255</f>
        <v>29441.15</v>
      </c>
      <c r="E5" s="97">
        <v>-0.07072943627296246</v>
      </c>
      <c r="F5" s="212"/>
    </row>
    <row r="6" spans="2:6" s="140" customFormat="1" ht="18" customHeight="1">
      <c r="B6" s="147" t="s">
        <v>155</v>
      </c>
      <c r="C6" s="148">
        <v>1702</v>
      </c>
      <c r="D6" s="149">
        <v>913.36</v>
      </c>
      <c r="E6" s="97">
        <v>-0.46336075205640426</v>
      </c>
      <c r="F6" s="150"/>
    </row>
    <row r="7" spans="2:6" s="87" customFormat="1" ht="18" customHeight="1">
      <c r="B7" s="62" t="s">
        <v>156</v>
      </c>
      <c r="C7" s="145">
        <v>1145</v>
      </c>
      <c r="D7" s="151">
        <v>595.86</v>
      </c>
      <c r="E7" s="97">
        <v>-0.4795982532751092</v>
      </c>
      <c r="F7" s="146"/>
    </row>
    <row r="8" spans="2:6" s="87" customFormat="1" ht="18" customHeight="1">
      <c r="B8" s="62" t="s">
        <v>157</v>
      </c>
      <c r="C8" s="145">
        <v>141</v>
      </c>
      <c r="D8" s="151">
        <v>38</v>
      </c>
      <c r="E8" s="97">
        <v>-0.7304964539007093</v>
      </c>
      <c r="F8" s="146"/>
    </row>
    <row r="9" spans="1:6" s="87" customFormat="1" ht="18" customHeight="1">
      <c r="A9" s="87" t="s">
        <v>158</v>
      </c>
      <c r="B9" s="62" t="s">
        <v>159</v>
      </c>
      <c r="C9" s="145">
        <v>0</v>
      </c>
      <c r="D9" s="151">
        <v>55</v>
      </c>
      <c r="E9" s="97"/>
      <c r="F9" s="146"/>
    </row>
    <row r="10" spans="1:6" s="87" customFormat="1" ht="18" customHeight="1">
      <c r="A10" s="87" t="s">
        <v>158</v>
      </c>
      <c r="B10" s="62" t="s">
        <v>160</v>
      </c>
      <c r="C10" s="145">
        <v>131</v>
      </c>
      <c r="D10" s="151">
        <v>12</v>
      </c>
      <c r="E10" s="97">
        <v>-0.9083969465648855</v>
      </c>
      <c r="F10" s="146"/>
    </row>
    <row r="11" spans="1:6" s="87" customFormat="1" ht="18" customHeight="1">
      <c r="A11" s="87" t="s">
        <v>158</v>
      </c>
      <c r="B11" s="62" t="s">
        <v>161</v>
      </c>
      <c r="C11" s="145">
        <v>40</v>
      </c>
      <c r="D11" s="151">
        <v>5</v>
      </c>
      <c r="E11" s="97">
        <v>-0.875</v>
      </c>
      <c r="F11" s="146"/>
    </row>
    <row r="12" spans="1:6" s="87" customFormat="1" ht="18" customHeight="1">
      <c r="A12" s="87" t="s">
        <v>158</v>
      </c>
      <c r="B12" s="62" t="s">
        <v>162</v>
      </c>
      <c r="C12" s="145">
        <v>50</v>
      </c>
      <c r="D12" s="151">
        <v>100</v>
      </c>
      <c r="E12" s="97">
        <v>1</v>
      </c>
      <c r="F12" s="146"/>
    </row>
    <row r="13" spans="1:6" s="87" customFormat="1" ht="18" customHeight="1">
      <c r="A13" s="87" t="s">
        <v>158</v>
      </c>
      <c r="B13" s="62" t="s">
        <v>163</v>
      </c>
      <c r="C13" s="145">
        <v>35</v>
      </c>
      <c r="D13" s="135"/>
      <c r="E13" s="97">
        <v>-1</v>
      </c>
      <c r="F13" s="146"/>
    </row>
    <row r="14" spans="1:6" s="87" customFormat="1" ht="18" customHeight="1">
      <c r="A14" s="87" t="s">
        <v>158</v>
      </c>
      <c r="B14" s="62" t="s">
        <v>164</v>
      </c>
      <c r="C14" s="145">
        <v>108</v>
      </c>
      <c r="D14" s="151">
        <v>82.5</v>
      </c>
      <c r="E14" s="97">
        <v>-0.23611111111111116</v>
      </c>
      <c r="F14" s="146"/>
    </row>
    <row r="15" spans="1:6" s="87" customFormat="1" ht="18" customHeight="1">
      <c r="A15" s="87" t="s">
        <v>158</v>
      </c>
      <c r="B15" s="62" t="s">
        <v>165</v>
      </c>
      <c r="C15" s="145">
        <v>0</v>
      </c>
      <c r="D15" s="135"/>
      <c r="E15" s="97"/>
      <c r="F15" s="146"/>
    </row>
    <row r="16" spans="1:6" s="87" customFormat="1" ht="18" customHeight="1">
      <c r="A16" s="87" t="s">
        <v>158</v>
      </c>
      <c r="B16" s="62" t="s">
        <v>166</v>
      </c>
      <c r="C16" s="145">
        <v>0</v>
      </c>
      <c r="D16" s="135"/>
      <c r="E16" s="97"/>
      <c r="F16" s="146"/>
    </row>
    <row r="17" spans="1:6" s="87" customFormat="1" ht="18" customHeight="1">
      <c r="A17" s="87" t="s">
        <v>158</v>
      </c>
      <c r="B17" s="62" t="s">
        <v>167</v>
      </c>
      <c r="C17" s="145">
        <v>52</v>
      </c>
      <c r="D17" s="151">
        <v>25</v>
      </c>
      <c r="E17" s="97">
        <v>-0.5192307692307692</v>
      </c>
      <c r="F17" s="146"/>
    </row>
    <row r="18" spans="1:6" s="140" customFormat="1" ht="18" customHeight="1">
      <c r="A18" s="140" t="s">
        <v>158</v>
      </c>
      <c r="B18" s="147" t="s">
        <v>168</v>
      </c>
      <c r="C18" s="148">
        <v>1596</v>
      </c>
      <c r="D18" s="152">
        <f>SUM(D19:D24)</f>
        <v>774.55</v>
      </c>
      <c r="E18" s="97">
        <v>-0.5146929824561404</v>
      </c>
      <c r="F18" s="150"/>
    </row>
    <row r="19" spans="1:6" s="87" customFormat="1" ht="18" customHeight="1">
      <c r="A19" s="87" t="s">
        <v>158</v>
      </c>
      <c r="B19" s="62" t="s">
        <v>156</v>
      </c>
      <c r="C19" s="145">
        <v>934</v>
      </c>
      <c r="D19" s="151">
        <v>595.55</v>
      </c>
      <c r="E19" s="97">
        <v>-0.3623661670235546</v>
      </c>
      <c r="F19" s="146"/>
    </row>
    <row r="20" spans="1:6" s="87" customFormat="1" ht="18" customHeight="1">
      <c r="A20" s="87" t="s">
        <v>158</v>
      </c>
      <c r="B20" s="62" t="s">
        <v>157</v>
      </c>
      <c r="C20" s="145">
        <v>92</v>
      </c>
      <c r="D20" s="151">
        <v>69</v>
      </c>
      <c r="E20" s="97">
        <v>-0.25</v>
      </c>
      <c r="F20" s="146"/>
    </row>
    <row r="21" spans="1:6" s="87" customFormat="1" ht="18" customHeight="1">
      <c r="A21" s="87" t="s">
        <v>158</v>
      </c>
      <c r="B21" s="62" t="s">
        <v>159</v>
      </c>
      <c r="C21" s="145">
        <v>10</v>
      </c>
      <c r="D21" s="135"/>
      <c r="E21" s="97">
        <v>-1</v>
      </c>
      <c r="F21" s="146"/>
    </row>
    <row r="22" spans="1:6" s="87" customFormat="1" ht="18" customHeight="1">
      <c r="A22" s="87" t="s">
        <v>158</v>
      </c>
      <c r="B22" s="62" t="s">
        <v>169</v>
      </c>
      <c r="C22" s="145">
        <v>133</v>
      </c>
      <c r="D22" s="135"/>
      <c r="E22" s="97">
        <v>-1</v>
      </c>
      <c r="F22" s="146"/>
    </row>
    <row r="23" spans="1:6" s="87" customFormat="1" ht="18" customHeight="1">
      <c r="A23" s="87" t="s">
        <v>158</v>
      </c>
      <c r="B23" s="62" t="s">
        <v>170</v>
      </c>
      <c r="C23" s="145">
        <v>121</v>
      </c>
      <c r="D23" s="151">
        <v>51</v>
      </c>
      <c r="E23" s="97">
        <v>-0.578512396694215</v>
      </c>
      <c r="F23" s="146"/>
    </row>
    <row r="24" spans="1:6" s="87" customFormat="1" ht="18" customHeight="1">
      <c r="A24" s="87" t="s">
        <v>158</v>
      </c>
      <c r="B24" s="62" t="s">
        <v>171</v>
      </c>
      <c r="C24" s="145">
        <v>106</v>
      </c>
      <c r="D24" s="135">
        <v>59</v>
      </c>
      <c r="E24" s="97">
        <v>-0.44339622641509435</v>
      </c>
      <c r="F24" s="146"/>
    </row>
    <row r="25" spans="1:6" s="87" customFormat="1" ht="18" customHeight="1">
      <c r="A25" s="87" t="s">
        <v>158</v>
      </c>
      <c r="B25" s="62" t="s">
        <v>166</v>
      </c>
      <c r="C25" s="145">
        <v>0</v>
      </c>
      <c r="D25" s="135"/>
      <c r="E25" s="97"/>
      <c r="F25" s="146"/>
    </row>
    <row r="26" spans="1:6" s="87" customFormat="1" ht="18" customHeight="1">
      <c r="A26" s="87" t="s">
        <v>158</v>
      </c>
      <c r="B26" s="62" t="s">
        <v>172</v>
      </c>
      <c r="C26" s="145">
        <v>200</v>
      </c>
      <c r="D26" s="135"/>
      <c r="E26" s="97">
        <v>-1</v>
      </c>
      <c r="F26" s="146"/>
    </row>
    <row r="27" spans="1:6" s="140" customFormat="1" ht="18" customHeight="1">
      <c r="A27" s="140" t="s">
        <v>158</v>
      </c>
      <c r="B27" s="147" t="s">
        <v>173</v>
      </c>
      <c r="C27" s="148">
        <v>6111</v>
      </c>
      <c r="D27" s="152">
        <f>SUM(D28:D38)</f>
        <v>4410.51</v>
      </c>
      <c r="E27" s="97">
        <v>-0.27826705940108</v>
      </c>
      <c r="F27" s="150"/>
    </row>
    <row r="28" spans="1:6" s="87" customFormat="1" ht="18" customHeight="1">
      <c r="A28" s="87" t="s">
        <v>158</v>
      </c>
      <c r="B28" s="62" t="s">
        <v>156</v>
      </c>
      <c r="C28" s="145">
        <v>1079</v>
      </c>
      <c r="D28" s="151">
        <v>858.71</v>
      </c>
      <c r="E28" s="97">
        <v>-0.20416126042632066</v>
      </c>
      <c r="F28" s="146"/>
    </row>
    <row r="29" spans="1:6" s="87" customFormat="1" ht="18" customHeight="1">
      <c r="A29" s="87" t="s">
        <v>158</v>
      </c>
      <c r="B29" s="62" t="s">
        <v>157</v>
      </c>
      <c r="C29" s="145">
        <v>172</v>
      </c>
      <c r="D29" s="135"/>
      <c r="E29" s="97">
        <v>-1</v>
      </c>
      <c r="F29" s="146"/>
    </row>
    <row r="30" spans="1:6" s="87" customFormat="1" ht="18" customHeight="1">
      <c r="A30" s="87" t="s">
        <v>158</v>
      </c>
      <c r="B30" s="62" t="s">
        <v>159</v>
      </c>
      <c r="C30" s="145">
        <v>1060</v>
      </c>
      <c r="D30" s="151">
        <v>206.9</v>
      </c>
      <c r="E30" s="97">
        <v>-0.804811320754717</v>
      </c>
      <c r="F30" s="146"/>
    </row>
    <row r="31" spans="1:6" s="87" customFormat="1" ht="18" customHeight="1">
      <c r="A31" s="87" t="s">
        <v>158</v>
      </c>
      <c r="B31" s="62" t="s">
        <v>174</v>
      </c>
      <c r="C31" s="145">
        <v>230</v>
      </c>
      <c r="D31" s="151">
        <v>242</v>
      </c>
      <c r="E31" s="97">
        <v>0.05217391304347818</v>
      </c>
      <c r="F31" s="146"/>
    </row>
    <row r="32" spans="1:6" s="87" customFormat="1" ht="18" customHeight="1">
      <c r="A32" s="87" t="s">
        <v>158</v>
      </c>
      <c r="B32" s="62" t="s">
        <v>175</v>
      </c>
      <c r="C32" s="145">
        <v>425</v>
      </c>
      <c r="D32" s="151">
        <v>1625</v>
      </c>
      <c r="E32" s="97">
        <v>2.823529411764706</v>
      </c>
      <c r="F32" s="146"/>
    </row>
    <row r="33" spans="1:6" s="87" customFormat="1" ht="18" customHeight="1">
      <c r="A33" s="87" t="s">
        <v>158</v>
      </c>
      <c r="B33" s="62" t="s">
        <v>176</v>
      </c>
      <c r="C33" s="145">
        <v>221</v>
      </c>
      <c r="D33" s="135"/>
      <c r="E33" s="97">
        <v>-1</v>
      </c>
      <c r="F33" s="146"/>
    </row>
    <row r="34" spans="1:6" s="87" customFormat="1" ht="18" customHeight="1">
      <c r="A34" s="87" t="s">
        <v>158</v>
      </c>
      <c r="B34" s="62" t="s">
        <v>177</v>
      </c>
      <c r="C34" s="145">
        <v>196</v>
      </c>
      <c r="D34" s="151">
        <v>102.9</v>
      </c>
      <c r="E34" s="97">
        <v>-0.475</v>
      </c>
      <c r="F34" s="146"/>
    </row>
    <row r="35" spans="1:6" s="87" customFormat="1" ht="18" customHeight="1">
      <c r="A35" s="87" t="s">
        <v>158</v>
      </c>
      <c r="B35" s="62" t="s">
        <v>178</v>
      </c>
      <c r="C35" s="145">
        <v>589</v>
      </c>
      <c r="D35" s="151">
        <v>410.36</v>
      </c>
      <c r="E35" s="97">
        <v>-0.30329371816638373</v>
      </c>
      <c r="F35" s="146"/>
    </row>
    <row r="36" spans="1:6" s="87" customFormat="1" ht="18" customHeight="1">
      <c r="A36" s="87" t="s">
        <v>158</v>
      </c>
      <c r="B36" s="62" t="s">
        <v>179</v>
      </c>
      <c r="C36" s="145">
        <v>0</v>
      </c>
      <c r="D36" s="151"/>
      <c r="E36" s="97"/>
      <c r="F36" s="146"/>
    </row>
    <row r="37" spans="1:6" s="87" customFormat="1" ht="18" customHeight="1">
      <c r="A37" s="87" t="s">
        <v>158</v>
      </c>
      <c r="B37" s="62" t="s">
        <v>166</v>
      </c>
      <c r="C37" s="145">
        <v>381</v>
      </c>
      <c r="D37" s="135">
        <v>284.99</v>
      </c>
      <c r="E37" s="97">
        <v>-0.25199475065616794</v>
      </c>
      <c r="F37" s="146"/>
    </row>
    <row r="38" spans="1:6" s="87" customFormat="1" ht="18" customHeight="1">
      <c r="A38" s="87" t="s">
        <v>158</v>
      </c>
      <c r="B38" s="62" t="s">
        <v>180</v>
      </c>
      <c r="C38" s="145">
        <v>1758</v>
      </c>
      <c r="D38" s="151">
        <v>679.65</v>
      </c>
      <c r="E38" s="97">
        <v>-0.6133959044368601</v>
      </c>
      <c r="F38" s="146"/>
    </row>
    <row r="39" spans="1:6" s="140" customFormat="1" ht="18" customHeight="1">
      <c r="A39" s="140" t="s">
        <v>158</v>
      </c>
      <c r="B39" s="147" t="s">
        <v>181</v>
      </c>
      <c r="C39" s="148">
        <v>1231</v>
      </c>
      <c r="D39" s="152">
        <f>SUM(D40:D50)</f>
        <v>1033.1999999999998</v>
      </c>
      <c r="E39" s="97">
        <v>-0.16068237205523983</v>
      </c>
      <c r="F39" s="150"/>
    </row>
    <row r="40" spans="1:6" s="87" customFormat="1" ht="18" customHeight="1">
      <c r="A40" s="87" t="s">
        <v>158</v>
      </c>
      <c r="B40" s="62" t="s">
        <v>156</v>
      </c>
      <c r="C40" s="145">
        <v>481</v>
      </c>
      <c r="D40" s="151">
        <v>409.7</v>
      </c>
      <c r="E40" s="97">
        <v>-0.1482328482328482</v>
      </c>
      <c r="F40" s="146"/>
    </row>
    <row r="41" spans="1:6" s="87" customFormat="1" ht="18" customHeight="1">
      <c r="A41" s="87" t="s">
        <v>158</v>
      </c>
      <c r="B41" s="62" t="s">
        <v>157</v>
      </c>
      <c r="C41" s="145">
        <v>112</v>
      </c>
      <c r="D41" s="135"/>
      <c r="E41" s="97">
        <v>-1</v>
      </c>
      <c r="F41" s="146"/>
    </row>
    <row r="42" spans="1:6" s="87" customFormat="1" ht="18" customHeight="1">
      <c r="A42" s="87" t="s">
        <v>158</v>
      </c>
      <c r="B42" s="62" t="s">
        <v>159</v>
      </c>
      <c r="C42" s="145">
        <v>0</v>
      </c>
      <c r="D42" s="135"/>
      <c r="E42" s="97"/>
      <c r="F42" s="146"/>
    </row>
    <row r="43" spans="1:6" s="87" customFormat="1" ht="18" customHeight="1">
      <c r="A43" s="87" t="s">
        <v>158</v>
      </c>
      <c r="B43" s="62" t="s">
        <v>182</v>
      </c>
      <c r="C43" s="145">
        <v>0</v>
      </c>
      <c r="D43" s="135"/>
      <c r="E43" s="97"/>
      <c r="F43" s="146"/>
    </row>
    <row r="44" spans="1:6" s="87" customFormat="1" ht="18" customHeight="1">
      <c r="A44" s="87" t="s">
        <v>158</v>
      </c>
      <c r="B44" s="62" t="s">
        <v>183</v>
      </c>
      <c r="C44" s="145">
        <v>0</v>
      </c>
      <c r="D44" s="135"/>
      <c r="E44" s="97"/>
      <c r="F44" s="146"/>
    </row>
    <row r="45" spans="1:6" s="87" customFormat="1" ht="18" customHeight="1">
      <c r="A45" s="87" t="s">
        <v>158</v>
      </c>
      <c r="B45" s="62" t="s">
        <v>184</v>
      </c>
      <c r="C45" s="145">
        <v>0</v>
      </c>
      <c r="D45" s="135"/>
      <c r="E45" s="97"/>
      <c r="F45" s="146"/>
    </row>
    <row r="46" spans="1:6" s="87" customFormat="1" ht="18" customHeight="1">
      <c r="A46" s="87" t="s">
        <v>185</v>
      </c>
      <c r="B46" s="62" t="s">
        <v>186</v>
      </c>
      <c r="C46" s="145">
        <v>10</v>
      </c>
      <c r="D46" s="153"/>
      <c r="E46" s="97">
        <v>-1</v>
      </c>
      <c r="F46" s="146"/>
    </row>
    <row r="47" spans="1:6" s="87" customFormat="1" ht="18" customHeight="1">
      <c r="A47" s="87" t="s">
        <v>185</v>
      </c>
      <c r="B47" s="62" t="s">
        <v>187</v>
      </c>
      <c r="C47" s="145">
        <v>367</v>
      </c>
      <c r="D47" s="151">
        <v>394.39</v>
      </c>
      <c r="E47" s="97">
        <v>0.07463215258855582</v>
      </c>
      <c r="F47" s="146"/>
    </row>
    <row r="48" spans="1:6" s="87" customFormat="1" ht="18" customHeight="1">
      <c r="A48" s="87" t="s">
        <v>185</v>
      </c>
      <c r="B48" s="62" t="s">
        <v>188</v>
      </c>
      <c r="C48" s="145">
        <v>0</v>
      </c>
      <c r="D48" s="135"/>
      <c r="E48" s="97"/>
      <c r="F48" s="146"/>
    </row>
    <row r="49" spans="1:6" s="87" customFormat="1" ht="18" customHeight="1">
      <c r="A49" s="87" t="s">
        <v>185</v>
      </c>
      <c r="B49" s="62" t="s">
        <v>166</v>
      </c>
      <c r="C49" s="145">
        <v>17</v>
      </c>
      <c r="D49" s="151">
        <v>22.11</v>
      </c>
      <c r="E49" s="97">
        <v>0.3005882352941176</v>
      </c>
      <c r="F49" s="146"/>
    </row>
    <row r="50" spans="1:6" s="87" customFormat="1" ht="18" customHeight="1">
      <c r="A50" s="87" t="s">
        <v>185</v>
      </c>
      <c r="B50" s="62" t="s">
        <v>189</v>
      </c>
      <c r="C50" s="145">
        <v>244</v>
      </c>
      <c r="D50" s="151">
        <v>207</v>
      </c>
      <c r="E50" s="97">
        <v>-0.15163934426229508</v>
      </c>
      <c r="F50" s="146"/>
    </row>
    <row r="51" spans="1:6" s="140" customFormat="1" ht="18" customHeight="1">
      <c r="A51" s="140" t="s">
        <v>185</v>
      </c>
      <c r="B51" s="147" t="s">
        <v>190</v>
      </c>
      <c r="C51" s="148">
        <v>978</v>
      </c>
      <c r="D51" s="152">
        <f>SUM(D52:D61)</f>
        <v>508.33000000000004</v>
      </c>
      <c r="E51" s="97">
        <v>-0.48023517382413083</v>
      </c>
      <c r="F51" s="150"/>
    </row>
    <row r="52" spans="1:6" s="87" customFormat="1" ht="18" customHeight="1">
      <c r="A52" s="87" t="s">
        <v>185</v>
      </c>
      <c r="B52" s="62" t="s">
        <v>156</v>
      </c>
      <c r="C52" s="145">
        <v>492</v>
      </c>
      <c r="D52" s="151">
        <v>246.33</v>
      </c>
      <c r="E52" s="97">
        <v>-0.49932926829268287</v>
      </c>
      <c r="F52" s="146"/>
    </row>
    <row r="53" spans="1:6" s="87" customFormat="1" ht="18" customHeight="1">
      <c r="A53" s="87" t="s">
        <v>185</v>
      </c>
      <c r="B53" s="62" t="s">
        <v>157</v>
      </c>
      <c r="C53" s="145">
        <v>40</v>
      </c>
      <c r="D53" s="135"/>
      <c r="E53" s="97">
        <v>-1</v>
      </c>
      <c r="F53" s="146"/>
    </row>
    <row r="54" spans="1:6" s="87" customFormat="1" ht="18" customHeight="1">
      <c r="A54" s="87" t="s">
        <v>185</v>
      </c>
      <c r="B54" s="62" t="s">
        <v>159</v>
      </c>
      <c r="C54" s="145">
        <v>0</v>
      </c>
      <c r="D54" s="135"/>
      <c r="E54" s="97"/>
      <c r="F54" s="146"/>
    </row>
    <row r="55" spans="1:6" s="87" customFormat="1" ht="18" customHeight="1">
      <c r="A55" s="87" t="s">
        <v>158</v>
      </c>
      <c r="B55" s="62" t="s">
        <v>191</v>
      </c>
      <c r="C55" s="145">
        <v>30</v>
      </c>
      <c r="D55" s="135"/>
      <c r="E55" s="97">
        <v>-1</v>
      </c>
      <c r="F55" s="146"/>
    </row>
    <row r="56" spans="1:6" s="87" customFormat="1" ht="18" customHeight="1">
      <c r="A56" s="87" t="s">
        <v>158</v>
      </c>
      <c r="B56" s="62" t="s">
        <v>192</v>
      </c>
      <c r="C56" s="145">
        <v>115</v>
      </c>
      <c r="D56" s="151">
        <v>132</v>
      </c>
      <c r="E56" s="97">
        <v>0.14782608695652177</v>
      </c>
      <c r="F56" s="146"/>
    </row>
    <row r="57" spans="1:6" s="87" customFormat="1" ht="18" customHeight="1">
      <c r="A57" s="87" t="s">
        <v>158</v>
      </c>
      <c r="B57" s="62" t="s">
        <v>193</v>
      </c>
      <c r="C57" s="145">
        <v>165</v>
      </c>
      <c r="D57" s="135"/>
      <c r="E57" s="97">
        <v>-1</v>
      </c>
      <c r="F57" s="146"/>
    </row>
    <row r="58" spans="1:6" s="87" customFormat="1" ht="18" customHeight="1">
      <c r="A58" s="87" t="s">
        <v>158</v>
      </c>
      <c r="B58" s="62" t="s">
        <v>194</v>
      </c>
      <c r="C58" s="145">
        <v>0</v>
      </c>
      <c r="D58" s="151">
        <v>130</v>
      </c>
      <c r="E58" s="97"/>
      <c r="F58" s="146"/>
    </row>
    <row r="59" spans="1:6" s="87" customFormat="1" ht="18" customHeight="1">
      <c r="A59" s="87" t="s">
        <v>158</v>
      </c>
      <c r="B59" s="62" t="s">
        <v>195</v>
      </c>
      <c r="C59" s="145">
        <v>10</v>
      </c>
      <c r="D59" s="135"/>
      <c r="E59" s="97">
        <v>-1</v>
      </c>
      <c r="F59" s="146"/>
    </row>
    <row r="60" spans="1:6" s="87" customFormat="1" ht="18" customHeight="1">
      <c r="A60" s="87" t="s">
        <v>158</v>
      </c>
      <c r="B60" s="62" t="s">
        <v>166</v>
      </c>
      <c r="C60" s="145">
        <v>0</v>
      </c>
      <c r="D60" s="135"/>
      <c r="E60" s="97"/>
      <c r="F60" s="146"/>
    </row>
    <row r="61" spans="1:6" s="87" customFormat="1" ht="18" customHeight="1">
      <c r="A61" s="87" t="s">
        <v>158</v>
      </c>
      <c r="B61" s="62" t="s">
        <v>196</v>
      </c>
      <c r="C61" s="145">
        <v>126</v>
      </c>
      <c r="D61" s="135"/>
      <c r="E61" s="97">
        <v>-1</v>
      </c>
      <c r="F61" s="146"/>
    </row>
    <row r="62" spans="1:6" s="140" customFormat="1" ht="18" customHeight="1">
      <c r="A62" s="140" t="s">
        <v>158</v>
      </c>
      <c r="B62" s="147" t="s">
        <v>197</v>
      </c>
      <c r="C62" s="148">
        <v>2229</v>
      </c>
      <c r="D62" s="152">
        <f>SUM(D63:D72)</f>
        <v>1708.24</v>
      </c>
      <c r="E62" s="97">
        <v>-0.23362943023777483</v>
      </c>
      <c r="F62" s="150"/>
    </row>
    <row r="63" spans="1:6" s="87" customFormat="1" ht="18" customHeight="1">
      <c r="A63" s="87" t="s">
        <v>158</v>
      </c>
      <c r="B63" s="62" t="s">
        <v>156</v>
      </c>
      <c r="C63" s="145">
        <v>915</v>
      </c>
      <c r="D63" s="151">
        <v>1022.92</v>
      </c>
      <c r="E63" s="97">
        <v>0.11794535519125682</v>
      </c>
      <c r="F63" s="146"/>
    </row>
    <row r="64" spans="1:6" s="87" customFormat="1" ht="18" customHeight="1">
      <c r="A64" s="87" t="s">
        <v>158</v>
      </c>
      <c r="B64" s="62" t="s">
        <v>157</v>
      </c>
      <c r="C64" s="145">
        <v>225</v>
      </c>
      <c r="D64" s="135"/>
      <c r="E64" s="97">
        <v>-1</v>
      </c>
      <c r="F64" s="146"/>
    </row>
    <row r="65" spans="1:6" s="87" customFormat="1" ht="18" customHeight="1">
      <c r="A65" s="87" t="s">
        <v>158</v>
      </c>
      <c r="B65" s="62" t="s">
        <v>159</v>
      </c>
      <c r="C65" s="145">
        <v>0</v>
      </c>
      <c r="D65" s="135"/>
      <c r="E65" s="97"/>
      <c r="F65" s="146"/>
    </row>
    <row r="66" spans="1:6" s="87" customFormat="1" ht="18" customHeight="1">
      <c r="A66" s="87" t="s">
        <v>158</v>
      </c>
      <c r="B66" s="62" t="s">
        <v>198</v>
      </c>
      <c r="C66" s="145">
        <v>55</v>
      </c>
      <c r="D66" s="151">
        <v>347.02</v>
      </c>
      <c r="E66" s="97">
        <v>5.309454545454545</v>
      </c>
      <c r="F66" s="146"/>
    </row>
    <row r="67" spans="1:6" s="87" customFormat="1" ht="18" customHeight="1">
      <c r="A67" s="87" t="s">
        <v>158</v>
      </c>
      <c r="B67" s="62" t="s">
        <v>199</v>
      </c>
      <c r="C67" s="145">
        <v>281</v>
      </c>
      <c r="D67" s="151">
        <v>82.5</v>
      </c>
      <c r="E67" s="97">
        <v>-0.7064056939501779</v>
      </c>
      <c r="F67" s="146"/>
    </row>
    <row r="68" spans="1:6" s="87" customFormat="1" ht="18" customHeight="1">
      <c r="A68" s="87" t="s">
        <v>158</v>
      </c>
      <c r="B68" s="62" t="s">
        <v>200</v>
      </c>
      <c r="C68" s="145">
        <v>34</v>
      </c>
      <c r="D68" s="135"/>
      <c r="E68" s="97">
        <v>-1</v>
      </c>
      <c r="F68" s="146"/>
    </row>
    <row r="69" spans="1:6" s="87" customFormat="1" ht="18" customHeight="1">
      <c r="A69" s="87" t="s">
        <v>158</v>
      </c>
      <c r="B69" s="62" t="s">
        <v>201</v>
      </c>
      <c r="C69" s="145">
        <v>211</v>
      </c>
      <c r="D69" s="151">
        <v>188.8</v>
      </c>
      <c r="E69" s="97">
        <v>-0.10521327014218007</v>
      </c>
      <c r="F69" s="146"/>
    </row>
    <row r="70" spans="1:6" s="87" customFormat="1" ht="18" customHeight="1">
      <c r="A70" s="87" t="s">
        <v>158</v>
      </c>
      <c r="B70" s="62" t="s">
        <v>202</v>
      </c>
      <c r="C70" s="145">
        <v>27</v>
      </c>
      <c r="D70" s="151">
        <v>67</v>
      </c>
      <c r="E70" s="97">
        <v>1.4814814814814814</v>
      </c>
      <c r="F70" s="146"/>
    </row>
    <row r="71" spans="1:6" s="87" customFormat="1" ht="18" customHeight="1">
      <c r="A71" s="87" t="s">
        <v>158</v>
      </c>
      <c r="B71" s="62" t="s">
        <v>166</v>
      </c>
      <c r="C71" s="145">
        <v>0</v>
      </c>
      <c r="D71" s="135"/>
      <c r="E71" s="97"/>
      <c r="F71" s="146"/>
    </row>
    <row r="72" spans="1:6" s="87" customFormat="1" ht="18" customHeight="1">
      <c r="A72" s="87" t="s">
        <v>158</v>
      </c>
      <c r="B72" s="62" t="s">
        <v>203</v>
      </c>
      <c r="C72" s="145">
        <v>481</v>
      </c>
      <c r="D72" s="135"/>
      <c r="E72" s="97">
        <v>-1</v>
      </c>
      <c r="F72" s="146"/>
    </row>
    <row r="73" spans="1:6" s="140" customFormat="1" ht="18" customHeight="1">
      <c r="A73" s="140" t="s">
        <v>204</v>
      </c>
      <c r="B73" s="147" t="s">
        <v>205</v>
      </c>
      <c r="C73" s="148">
        <v>2800</v>
      </c>
      <c r="D73" s="149">
        <v>4000</v>
      </c>
      <c r="E73" s="97">
        <v>0.4285714285714286</v>
      </c>
      <c r="F73" s="150"/>
    </row>
    <row r="74" spans="1:6" s="87" customFormat="1" ht="18" customHeight="1">
      <c r="A74" s="87" t="s">
        <v>204</v>
      </c>
      <c r="B74" s="62" t="s">
        <v>156</v>
      </c>
      <c r="C74" s="145">
        <v>0</v>
      </c>
      <c r="D74" s="151">
        <v>4000</v>
      </c>
      <c r="E74" s="97"/>
      <c r="F74" s="146"/>
    </row>
    <row r="75" spans="1:6" s="87" customFormat="1" ht="18" customHeight="1">
      <c r="A75" s="87" t="s">
        <v>204</v>
      </c>
      <c r="B75" s="62" t="s">
        <v>157</v>
      </c>
      <c r="C75" s="145">
        <v>0</v>
      </c>
      <c r="D75" s="135"/>
      <c r="E75" s="97"/>
      <c r="F75" s="146"/>
    </row>
    <row r="76" spans="1:6" s="87" customFormat="1" ht="18" customHeight="1">
      <c r="A76" s="87" t="s">
        <v>158</v>
      </c>
      <c r="B76" s="62" t="s">
        <v>159</v>
      </c>
      <c r="C76" s="145">
        <v>0</v>
      </c>
      <c r="D76" s="135"/>
      <c r="E76" s="97"/>
      <c r="F76" s="146"/>
    </row>
    <row r="77" spans="1:6" s="87" customFormat="1" ht="18" customHeight="1">
      <c r="A77" s="87" t="s">
        <v>204</v>
      </c>
      <c r="B77" s="62" t="s">
        <v>206</v>
      </c>
      <c r="C77" s="145">
        <v>0</v>
      </c>
      <c r="D77" s="135"/>
      <c r="E77" s="97"/>
      <c r="F77" s="146"/>
    </row>
    <row r="78" spans="1:6" s="87" customFormat="1" ht="18" customHeight="1">
      <c r="A78" s="87" t="s">
        <v>204</v>
      </c>
      <c r="B78" s="62" t="s">
        <v>207</v>
      </c>
      <c r="C78" s="145">
        <v>0</v>
      </c>
      <c r="D78" s="135"/>
      <c r="E78" s="97"/>
      <c r="F78" s="146"/>
    </row>
    <row r="79" spans="1:6" s="87" customFormat="1" ht="18" customHeight="1">
      <c r="A79" s="87" t="s">
        <v>204</v>
      </c>
      <c r="B79" s="62" t="s">
        <v>208</v>
      </c>
      <c r="C79" s="145">
        <v>0</v>
      </c>
      <c r="D79" s="135"/>
      <c r="E79" s="97"/>
      <c r="F79" s="146"/>
    </row>
    <row r="80" spans="1:6" s="87" customFormat="1" ht="18" customHeight="1">
      <c r="A80" s="87" t="s">
        <v>185</v>
      </c>
      <c r="B80" s="62" t="s">
        <v>209</v>
      </c>
      <c r="C80" s="145">
        <v>0</v>
      </c>
      <c r="D80" s="153"/>
      <c r="E80" s="97"/>
      <c r="F80" s="146"/>
    </row>
    <row r="81" spans="1:6" s="87" customFormat="1" ht="18" customHeight="1">
      <c r="A81" s="87" t="s">
        <v>185</v>
      </c>
      <c r="B81" s="62" t="s">
        <v>210</v>
      </c>
      <c r="C81" s="145">
        <v>0</v>
      </c>
      <c r="D81" s="135"/>
      <c r="E81" s="97"/>
      <c r="F81" s="146"/>
    </row>
    <row r="82" spans="1:6" s="87" customFormat="1" ht="18" customHeight="1">
      <c r="A82" s="87" t="s">
        <v>185</v>
      </c>
      <c r="B82" s="62" t="s">
        <v>201</v>
      </c>
      <c r="C82" s="145">
        <v>0</v>
      </c>
      <c r="D82" s="135"/>
      <c r="E82" s="97"/>
      <c r="F82" s="146"/>
    </row>
    <row r="83" spans="1:6" s="87" customFormat="1" ht="18" customHeight="1">
      <c r="A83" s="87" t="s">
        <v>185</v>
      </c>
      <c r="B83" s="62" t="s">
        <v>166</v>
      </c>
      <c r="C83" s="145">
        <v>0</v>
      </c>
      <c r="D83" s="135"/>
      <c r="E83" s="97"/>
      <c r="F83" s="146"/>
    </row>
    <row r="84" spans="1:6" s="87" customFormat="1" ht="18" customHeight="1">
      <c r="A84" s="87" t="s">
        <v>185</v>
      </c>
      <c r="B84" s="62" t="s">
        <v>211</v>
      </c>
      <c r="C84" s="145">
        <v>2800</v>
      </c>
      <c r="D84" s="135"/>
      <c r="E84" s="97">
        <v>-1</v>
      </c>
      <c r="F84" s="146"/>
    </row>
    <row r="85" spans="1:6" s="140" customFormat="1" ht="18" customHeight="1">
      <c r="A85" s="140" t="s">
        <v>185</v>
      </c>
      <c r="B85" s="147" t="s">
        <v>212</v>
      </c>
      <c r="C85" s="148">
        <v>639</v>
      </c>
      <c r="D85" s="152">
        <f>SUM(D86:D93)</f>
        <v>539.54</v>
      </c>
      <c r="E85" s="97">
        <v>-0.1556494522691706</v>
      </c>
      <c r="F85" s="150"/>
    </row>
    <row r="86" spans="1:6" s="87" customFormat="1" ht="18" customHeight="1">
      <c r="A86" s="87" t="s">
        <v>185</v>
      </c>
      <c r="B86" s="62" t="s">
        <v>156</v>
      </c>
      <c r="C86" s="145">
        <v>400</v>
      </c>
      <c r="D86" s="151">
        <v>334.54</v>
      </c>
      <c r="E86" s="97">
        <v>-0.16364999999999996</v>
      </c>
      <c r="F86" s="146"/>
    </row>
    <row r="87" spans="1:6" s="87" customFormat="1" ht="18" customHeight="1">
      <c r="A87" s="87" t="s">
        <v>185</v>
      </c>
      <c r="B87" s="62" t="s">
        <v>157</v>
      </c>
      <c r="C87" s="145">
        <v>26</v>
      </c>
      <c r="D87" s="135"/>
      <c r="E87" s="97">
        <v>-1</v>
      </c>
      <c r="F87" s="146"/>
    </row>
    <row r="88" spans="1:6" s="87" customFormat="1" ht="18" customHeight="1">
      <c r="A88" s="87" t="s">
        <v>185</v>
      </c>
      <c r="B88" s="62" t="s">
        <v>159</v>
      </c>
      <c r="C88" s="145">
        <v>0</v>
      </c>
      <c r="D88" s="135"/>
      <c r="E88" s="97"/>
      <c r="F88" s="146"/>
    </row>
    <row r="89" spans="1:6" s="87" customFormat="1" ht="18" customHeight="1">
      <c r="A89" s="87" t="s">
        <v>158</v>
      </c>
      <c r="B89" s="62" t="s">
        <v>213</v>
      </c>
      <c r="C89" s="145">
        <v>190</v>
      </c>
      <c r="D89" s="151">
        <v>15</v>
      </c>
      <c r="E89" s="97">
        <v>-0.9210526315789473</v>
      </c>
      <c r="F89" s="146"/>
    </row>
    <row r="90" spans="1:6" s="87" customFormat="1" ht="18" customHeight="1">
      <c r="A90" s="87" t="s">
        <v>158</v>
      </c>
      <c r="B90" s="62" t="s">
        <v>214</v>
      </c>
      <c r="C90" s="145">
        <v>0</v>
      </c>
      <c r="D90" s="135"/>
      <c r="E90" s="97"/>
      <c r="F90" s="146"/>
    </row>
    <row r="91" spans="1:6" s="87" customFormat="1" ht="18" customHeight="1">
      <c r="A91" s="87" t="s">
        <v>158</v>
      </c>
      <c r="B91" s="62" t="s">
        <v>201</v>
      </c>
      <c r="C91" s="145">
        <v>0</v>
      </c>
      <c r="D91" s="135"/>
      <c r="E91" s="97"/>
      <c r="F91" s="146"/>
    </row>
    <row r="92" spans="1:6" s="87" customFormat="1" ht="18" customHeight="1">
      <c r="A92" s="87" t="s">
        <v>158</v>
      </c>
      <c r="B92" s="62" t="s">
        <v>166</v>
      </c>
      <c r="C92" s="145">
        <v>0</v>
      </c>
      <c r="D92" s="135"/>
      <c r="E92" s="97"/>
      <c r="F92" s="146"/>
    </row>
    <row r="93" spans="1:6" s="87" customFormat="1" ht="18" customHeight="1">
      <c r="A93" s="87" t="s">
        <v>158</v>
      </c>
      <c r="B93" s="62" t="s">
        <v>215</v>
      </c>
      <c r="C93" s="145">
        <v>23</v>
      </c>
      <c r="D93" s="151">
        <v>190</v>
      </c>
      <c r="E93" s="97">
        <v>7.260869565217391</v>
      </c>
      <c r="F93" s="146"/>
    </row>
    <row r="94" spans="1:6" s="140" customFormat="1" ht="18" customHeight="1">
      <c r="A94" s="140" t="s">
        <v>185</v>
      </c>
      <c r="B94" s="154" t="s">
        <v>216</v>
      </c>
      <c r="C94" s="155">
        <v>0</v>
      </c>
      <c r="D94" s="156"/>
      <c r="E94" s="97"/>
      <c r="F94" s="150"/>
    </row>
    <row r="95" spans="1:6" s="87" customFormat="1" ht="18" customHeight="1">
      <c r="A95" s="87" t="s">
        <v>185</v>
      </c>
      <c r="B95" s="62" t="s">
        <v>156</v>
      </c>
      <c r="C95" s="145">
        <v>0</v>
      </c>
      <c r="D95" s="135"/>
      <c r="E95" s="97"/>
      <c r="F95" s="146"/>
    </row>
    <row r="96" spans="1:6" s="87" customFormat="1" ht="18" customHeight="1">
      <c r="A96" s="87" t="s">
        <v>185</v>
      </c>
      <c r="B96" s="62" t="s">
        <v>157</v>
      </c>
      <c r="C96" s="145">
        <v>0</v>
      </c>
      <c r="D96" s="135"/>
      <c r="E96" s="97"/>
      <c r="F96" s="146"/>
    </row>
    <row r="97" spans="1:6" s="87" customFormat="1" ht="18" customHeight="1">
      <c r="A97" s="87" t="s">
        <v>185</v>
      </c>
      <c r="B97" s="62" t="s">
        <v>159</v>
      </c>
      <c r="C97" s="145">
        <v>0</v>
      </c>
      <c r="D97" s="135"/>
      <c r="E97" s="97"/>
      <c r="F97" s="146"/>
    </row>
    <row r="98" spans="1:6" s="87" customFormat="1" ht="18" customHeight="1">
      <c r="A98" s="87" t="s">
        <v>185</v>
      </c>
      <c r="B98" s="62" t="s">
        <v>217</v>
      </c>
      <c r="C98" s="145">
        <v>0</v>
      </c>
      <c r="D98" s="135"/>
      <c r="E98" s="97"/>
      <c r="F98" s="146"/>
    </row>
    <row r="99" spans="1:6" s="87" customFormat="1" ht="18" customHeight="1">
      <c r="A99" s="87" t="s">
        <v>185</v>
      </c>
      <c r="B99" s="62" t="s">
        <v>218</v>
      </c>
      <c r="C99" s="145">
        <v>0</v>
      </c>
      <c r="D99" s="135"/>
      <c r="E99" s="97"/>
      <c r="F99" s="146"/>
    </row>
    <row r="100" spans="1:6" s="87" customFormat="1" ht="18" customHeight="1">
      <c r="A100" s="87" t="s">
        <v>185</v>
      </c>
      <c r="B100" s="62" t="s">
        <v>219</v>
      </c>
      <c r="C100" s="145">
        <v>0</v>
      </c>
      <c r="D100" s="135"/>
      <c r="E100" s="97"/>
      <c r="F100" s="146"/>
    </row>
    <row r="101" spans="1:6" s="87" customFormat="1" ht="18" customHeight="1">
      <c r="A101" s="87" t="s">
        <v>185</v>
      </c>
      <c r="B101" s="62" t="s">
        <v>201</v>
      </c>
      <c r="C101" s="145">
        <v>0</v>
      </c>
      <c r="D101" s="153"/>
      <c r="E101" s="97"/>
      <c r="F101" s="146"/>
    </row>
    <row r="102" spans="1:6" s="87" customFormat="1" ht="18" customHeight="1">
      <c r="A102" s="87" t="s">
        <v>185</v>
      </c>
      <c r="B102" s="62" t="s">
        <v>166</v>
      </c>
      <c r="C102" s="145">
        <v>0</v>
      </c>
      <c r="D102" s="135"/>
      <c r="E102" s="97"/>
      <c r="F102" s="146"/>
    </row>
    <row r="103" spans="1:6" s="87" customFormat="1" ht="18" customHeight="1">
      <c r="A103" s="87" t="s">
        <v>185</v>
      </c>
      <c r="B103" s="62" t="s">
        <v>220</v>
      </c>
      <c r="C103" s="145">
        <v>0</v>
      </c>
      <c r="D103" s="135"/>
      <c r="E103" s="97"/>
      <c r="F103" s="146"/>
    </row>
    <row r="104" spans="1:6" s="140" customFormat="1" ht="18" customHeight="1">
      <c r="A104" s="140" t="s">
        <v>185</v>
      </c>
      <c r="B104" s="147" t="s">
        <v>221</v>
      </c>
      <c r="C104" s="148">
        <v>280</v>
      </c>
      <c r="D104" s="152">
        <f>SUM(D105:D118)</f>
        <v>843.99</v>
      </c>
      <c r="E104" s="97">
        <v>2.01425</v>
      </c>
      <c r="F104" s="150"/>
    </row>
    <row r="105" spans="1:6" s="87" customFormat="1" ht="18" customHeight="1">
      <c r="A105" s="87" t="s">
        <v>185</v>
      </c>
      <c r="B105" s="62" t="s">
        <v>156</v>
      </c>
      <c r="C105" s="145">
        <v>131</v>
      </c>
      <c r="D105" s="151">
        <v>79.99</v>
      </c>
      <c r="E105" s="97">
        <v>-0.3893893129770992</v>
      </c>
      <c r="F105" s="146"/>
    </row>
    <row r="106" spans="1:6" s="87" customFormat="1" ht="18" customHeight="1">
      <c r="A106" s="87" t="s">
        <v>185</v>
      </c>
      <c r="B106" s="62" t="s">
        <v>157</v>
      </c>
      <c r="C106" s="145">
        <v>9</v>
      </c>
      <c r="D106" s="151">
        <v>14</v>
      </c>
      <c r="E106" s="97">
        <v>0.5555555555555556</v>
      </c>
      <c r="F106" s="146"/>
    </row>
    <row r="107" spans="1:6" s="87" customFormat="1" ht="18" customHeight="1">
      <c r="A107" s="87" t="s">
        <v>185</v>
      </c>
      <c r="B107" s="62" t="s">
        <v>159</v>
      </c>
      <c r="C107" s="145">
        <v>0</v>
      </c>
      <c r="D107" s="153"/>
      <c r="E107" s="97"/>
      <c r="F107" s="146"/>
    </row>
    <row r="108" spans="1:6" s="87" customFormat="1" ht="18" customHeight="1">
      <c r="A108" s="87" t="s">
        <v>185</v>
      </c>
      <c r="B108" s="62" t="s">
        <v>222</v>
      </c>
      <c r="C108" s="145">
        <v>12</v>
      </c>
      <c r="D108" s="135"/>
      <c r="E108" s="97">
        <v>-1</v>
      </c>
      <c r="F108" s="146"/>
    </row>
    <row r="109" spans="1:6" s="87" customFormat="1" ht="18" customHeight="1">
      <c r="A109" s="87" t="s">
        <v>185</v>
      </c>
      <c r="B109" s="62" t="s">
        <v>223</v>
      </c>
      <c r="C109" s="145">
        <v>0</v>
      </c>
      <c r="D109" s="135"/>
      <c r="E109" s="97"/>
      <c r="F109" s="146"/>
    </row>
    <row r="110" spans="1:6" s="87" customFormat="1" ht="18" customHeight="1">
      <c r="A110" s="87" t="s">
        <v>185</v>
      </c>
      <c r="B110" s="62" t="s">
        <v>224</v>
      </c>
      <c r="C110" s="145">
        <v>6</v>
      </c>
      <c r="D110" s="135"/>
      <c r="E110" s="97">
        <v>-1</v>
      </c>
      <c r="F110" s="146"/>
    </row>
    <row r="111" spans="1:6" s="87" customFormat="1" ht="18" customHeight="1">
      <c r="A111" s="87" t="s">
        <v>185</v>
      </c>
      <c r="B111" s="62" t="s">
        <v>225</v>
      </c>
      <c r="C111" s="145">
        <v>0</v>
      </c>
      <c r="D111" s="135"/>
      <c r="E111" s="97"/>
      <c r="F111" s="146"/>
    </row>
    <row r="112" spans="1:6" s="87" customFormat="1" ht="18" customHeight="1">
      <c r="A112" s="87" t="s">
        <v>185</v>
      </c>
      <c r="B112" s="62" t="s">
        <v>226</v>
      </c>
      <c r="C112" s="145">
        <v>48</v>
      </c>
      <c r="D112" s="151">
        <v>750</v>
      </c>
      <c r="E112" s="97">
        <v>14.625</v>
      </c>
      <c r="F112" s="146"/>
    </row>
    <row r="113" spans="1:6" s="87" customFormat="1" ht="18" customHeight="1">
      <c r="A113" s="87" t="s">
        <v>185</v>
      </c>
      <c r="B113" s="62" t="s">
        <v>227</v>
      </c>
      <c r="C113" s="145">
        <v>0</v>
      </c>
      <c r="D113" s="153"/>
      <c r="E113" s="97"/>
      <c r="F113" s="146"/>
    </row>
    <row r="114" spans="1:6" s="87" customFormat="1" ht="18" customHeight="1">
      <c r="A114" s="87" t="s">
        <v>185</v>
      </c>
      <c r="B114" s="62" t="s">
        <v>228</v>
      </c>
      <c r="C114" s="145">
        <v>0</v>
      </c>
      <c r="D114" s="135"/>
      <c r="E114" s="97"/>
      <c r="F114" s="146"/>
    </row>
    <row r="115" spans="1:6" s="87" customFormat="1" ht="18" customHeight="1">
      <c r="A115" s="87" t="s">
        <v>185</v>
      </c>
      <c r="B115" s="62" t="s">
        <v>229</v>
      </c>
      <c r="C115" s="145">
        <v>0</v>
      </c>
      <c r="D115" s="135"/>
      <c r="E115" s="97"/>
      <c r="F115" s="146"/>
    </row>
    <row r="116" spans="1:6" s="87" customFormat="1" ht="18" customHeight="1">
      <c r="A116" s="87" t="s">
        <v>185</v>
      </c>
      <c r="B116" s="62" t="s">
        <v>230</v>
      </c>
      <c r="C116" s="145">
        <v>0</v>
      </c>
      <c r="D116" s="135"/>
      <c r="E116" s="97"/>
      <c r="F116" s="146"/>
    </row>
    <row r="117" spans="1:6" s="87" customFormat="1" ht="18" customHeight="1">
      <c r="A117" s="87" t="s">
        <v>185</v>
      </c>
      <c r="B117" s="62" t="s">
        <v>166</v>
      </c>
      <c r="C117" s="145">
        <v>35</v>
      </c>
      <c r="D117" s="135"/>
      <c r="E117" s="97">
        <v>-1</v>
      </c>
      <c r="F117" s="146"/>
    </row>
    <row r="118" spans="1:6" s="87" customFormat="1" ht="18" customHeight="1">
      <c r="A118" s="87" t="s">
        <v>185</v>
      </c>
      <c r="B118" s="62" t="s">
        <v>231</v>
      </c>
      <c r="C118" s="145">
        <v>39</v>
      </c>
      <c r="D118" s="135"/>
      <c r="E118" s="97">
        <v>-1</v>
      </c>
      <c r="F118" s="146"/>
    </row>
    <row r="119" spans="1:6" s="140" customFormat="1" ht="18" customHeight="1">
      <c r="A119" s="140" t="s">
        <v>185</v>
      </c>
      <c r="B119" s="147" t="s">
        <v>232</v>
      </c>
      <c r="C119" s="148">
        <v>3791</v>
      </c>
      <c r="D119" s="156">
        <f>SUM(D120:D127)</f>
        <v>3220.36</v>
      </c>
      <c r="E119" s="97">
        <v>-0.15052492745977308</v>
      </c>
      <c r="F119" s="150"/>
    </row>
    <row r="120" spans="1:6" s="87" customFormat="1" ht="18" customHeight="1">
      <c r="A120" s="87" t="s">
        <v>185</v>
      </c>
      <c r="B120" s="62" t="s">
        <v>156</v>
      </c>
      <c r="C120" s="145">
        <v>1221</v>
      </c>
      <c r="D120" s="151">
        <v>967.36</v>
      </c>
      <c r="E120" s="97">
        <v>-0.2077313677313677</v>
      </c>
      <c r="F120" s="146"/>
    </row>
    <row r="121" spans="1:6" s="87" customFormat="1" ht="18" customHeight="1">
      <c r="A121" s="87" t="s">
        <v>185</v>
      </c>
      <c r="B121" s="62" t="s">
        <v>157</v>
      </c>
      <c r="C121" s="145">
        <v>0</v>
      </c>
      <c r="D121" s="151">
        <v>800</v>
      </c>
      <c r="E121" s="97"/>
      <c r="F121" s="146"/>
    </row>
    <row r="122" spans="1:6" s="87" customFormat="1" ht="18" customHeight="1">
      <c r="A122" s="87" t="s">
        <v>185</v>
      </c>
      <c r="B122" s="62" t="s">
        <v>159</v>
      </c>
      <c r="C122" s="145">
        <v>0</v>
      </c>
      <c r="D122" s="135"/>
      <c r="E122" s="97"/>
      <c r="F122" s="146"/>
    </row>
    <row r="123" spans="1:6" s="87" customFormat="1" ht="18" customHeight="1">
      <c r="A123" s="87" t="s">
        <v>185</v>
      </c>
      <c r="B123" s="62" t="s">
        <v>233</v>
      </c>
      <c r="C123" s="145">
        <v>852</v>
      </c>
      <c r="D123" s="151">
        <v>815</v>
      </c>
      <c r="E123" s="97">
        <v>-0.04342723004694837</v>
      </c>
      <c r="F123" s="146"/>
    </row>
    <row r="124" spans="1:6" s="87" customFormat="1" ht="18" customHeight="1">
      <c r="A124" s="87" t="s">
        <v>185</v>
      </c>
      <c r="B124" s="62" t="s">
        <v>234</v>
      </c>
      <c r="C124" s="145">
        <v>170</v>
      </c>
      <c r="D124" s="151">
        <v>170</v>
      </c>
      <c r="E124" s="97">
        <v>0</v>
      </c>
      <c r="F124" s="146"/>
    </row>
    <row r="125" spans="1:6" s="87" customFormat="1" ht="18" customHeight="1">
      <c r="A125" s="87" t="s">
        <v>185</v>
      </c>
      <c r="B125" s="62" t="s">
        <v>235</v>
      </c>
      <c r="C125" s="145">
        <v>0</v>
      </c>
      <c r="D125" s="153"/>
      <c r="E125" s="97"/>
      <c r="F125" s="146"/>
    </row>
    <row r="126" spans="1:6" s="87" customFormat="1" ht="18" customHeight="1">
      <c r="A126" s="87" t="s">
        <v>185</v>
      </c>
      <c r="B126" s="62" t="s">
        <v>166</v>
      </c>
      <c r="C126" s="145">
        <v>0</v>
      </c>
      <c r="D126" s="135"/>
      <c r="E126" s="97"/>
      <c r="F126" s="146"/>
    </row>
    <row r="127" spans="1:6" s="87" customFormat="1" ht="18" customHeight="1">
      <c r="A127" s="87" t="s">
        <v>185</v>
      </c>
      <c r="B127" s="62" t="s">
        <v>236</v>
      </c>
      <c r="C127" s="145">
        <v>1548</v>
      </c>
      <c r="D127" s="151">
        <v>468</v>
      </c>
      <c r="E127" s="97">
        <v>-0.6976744186046512</v>
      </c>
      <c r="F127" s="146"/>
    </row>
    <row r="128" spans="1:6" s="140" customFormat="1" ht="18" customHeight="1">
      <c r="A128" s="140" t="s">
        <v>185</v>
      </c>
      <c r="B128" s="147" t="s">
        <v>237</v>
      </c>
      <c r="C128" s="148">
        <v>1292</v>
      </c>
      <c r="D128" s="152">
        <f>SUM(D129:D138)</f>
        <v>589.74</v>
      </c>
      <c r="E128" s="97">
        <v>-0.543544891640867</v>
      </c>
      <c r="F128" s="150"/>
    </row>
    <row r="129" spans="1:6" s="87" customFormat="1" ht="18" customHeight="1">
      <c r="A129" s="87" t="s">
        <v>185</v>
      </c>
      <c r="B129" s="62" t="s">
        <v>156</v>
      </c>
      <c r="C129" s="145">
        <v>4</v>
      </c>
      <c r="D129" s="151">
        <v>8.19</v>
      </c>
      <c r="E129" s="97">
        <v>1.0474999999999999</v>
      </c>
      <c r="F129" s="146"/>
    </row>
    <row r="130" spans="1:6" s="87" customFormat="1" ht="18" customHeight="1">
      <c r="A130" s="87" t="s">
        <v>185</v>
      </c>
      <c r="B130" s="62" t="s">
        <v>157</v>
      </c>
      <c r="C130" s="145">
        <v>0</v>
      </c>
      <c r="D130" s="135"/>
      <c r="E130" s="97"/>
      <c r="F130" s="146"/>
    </row>
    <row r="131" spans="1:6" s="87" customFormat="1" ht="18" customHeight="1">
      <c r="A131" s="87" t="s">
        <v>158</v>
      </c>
      <c r="B131" s="62" t="s">
        <v>159</v>
      </c>
      <c r="C131" s="145">
        <v>0</v>
      </c>
      <c r="D131" s="135"/>
      <c r="E131" s="97"/>
      <c r="F131" s="146"/>
    </row>
    <row r="132" spans="1:6" s="87" customFormat="1" ht="18" customHeight="1">
      <c r="A132" s="87" t="s">
        <v>185</v>
      </c>
      <c r="B132" s="62" t="s">
        <v>238</v>
      </c>
      <c r="C132" s="145">
        <v>0</v>
      </c>
      <c r="D132" s="135"/>
      <c r="E132" s="97"/>
      <c r="F132" s="146"/>
    </row>
    <row r="133" spans="1:6" s="87" customFormat="1" ht="18" customHeight="1">
      <c r="A133" s="87" t="s">
        <v>185</v>
      </c>
      <c r="B133" s="62" t="s">
        <v>239</v>
      </c>
      <c r="C133" s="145">
        <v>0</v>
      </c>
      <c r="D133" s="135"/>
      <c r="E133" s="97"/>
      <c r="F133" s="146"/>
    </row>
    <row r="134" spans="1:6" s="87" customFormat="1" ht="18" customHeight="1">
      <c r="A134" s="87" t="s">
        <v>185</v>
      </c>
      <c r="B134" s="62" t="s">
        <v>240</v>
      </c>
      <c r="C134" s="145">
        <v>0</v>
      </c>
      <c r="D134" s="135"/>
      <c r="E134" s="97"/>
      <c r="F134" s="146"/>
    </row>
    <row r="135" spans="1:6" s="87" customFormat="1" ht="18" customHeight="1">
      <c r="A135" s="87" t="s">
        <v>185</v>
      </c>
      <c r="B135" s="62" t="s">
        <v>241</v>
      </c>
      <c r="C135" s="145">
        <v>0</v>
      </c>
      <c r="D135" s="135"/>
      <c r="E135" s="97"/>
      <c r="F135" s="146"/>
    </row>
    <row r="136" spans="1:6" s="87" customFormat="1" ht="18" customHeight="1">
      <c r="A136" s="87" t="s">
        <v>185</v>
      </c>
      <c r="B136" s="62" t="s">
        <v>242</v>
      </c>
      <c r="C136" s="145">
        <v>414</v>
      </c>
      <c r="D136" s="151">
        <v>581.55</v>
      </c>
      <c r="E136" s="97">
        <v>0.4047101449275361</v>
      </c>
      <c r="F136" s="146"/>
    </row>
    <row r="137" spans="1:6" s="87" customFormat="1" ht="18" customHeight="1">
      <c r="A137" s="87" t="s">
        <v>185</v>
      </c>
      <c r="B137" s="62" t="s">
        <v>166</v>
      </c>
      <c r="C137" s="145">
        <v>0</v>
      </c>
      <c r="D137" s="135"/>
      <c r="E137" s="97"/>
      <c r="F137" s="146"/>
    </row>
    <row r="138" spans="1:6" s="87" customFormat="1" ht="18" customHeight="1">
      <c r="A138" s="87" t="s">
        <v>185</v>
      </c>
      <c r="B138" s="62" t="s">
        <v>243</v>
      </c>
      <c r="C138" s="145">
        <v>874</v>
      </c>
      <c r="D138" s="135"/>
      <c r="E138" s="97">
        <v>-1</v>
      </c>
      <c r="F138" s="146"/>
    </row>
    <row r="139" spans="1:6" s="140" customFormat="1" ht="18" customHeight="1">
      <c r="A139" s="140" t="s">
        <v>185</v>
      </c>
      <c r="B139" s="147" t="s">
        <v>244</v>
      </c>
      <c r="C139" s="148">
        <v>20</v>
      </c>
      <c r="D139" s="152"/>
      <c r="E139" s="97">
        <v>-1</v>
      </c>
      <c r="F139" s="150"/>
    </row>
    <row r="140" spans="1:6" s="87" customFormat="1" ht="18" customHeight="1">
      <c r="A140" s="87" t="s">
        <v>185</v>
      </c>
      <c r="B140" s="62" t="s">
        <v>156</v>
      </c>
      <c r="C140" s="145">
        <v>0</v>
      </c>
      <c r="D140" s="135"/>
      <c r="E140" s="97"/>
      <c r="F140" s="146"/>
    </row>
    <row r="141" spans="1:6" s="87" customFormat="1" ht="18" customHeight="1">
      <c r="A141" s="87" t="s">
        <v>185</v>
      </c>
      <c r="B141" s="62" t="s">
        <v>157</v>
      </c>
      <c r="C141" s="145">
        <v>0</v>
      </c>
      <c r="D141" s="135"/>
      <c r="E141" s="97"/>
      <c r="F141" s="146"/>
    </row>
    <row r="142" spans="1:6" s="87" customFormat="1" ht="18" customHeight="1">
      <c r="A142" s="87" t="s">
        <v>185</v>
      </c>
      <c r="B142" s="62" t="s">
        <v>159</v>
      </c>
      <c r="C142" s="145">
        <v>0</v>
      </c>
      <c r="D142" s="135"/>
      <c r="E142" s="97"/>
      <c r="F142" s="146"/>
    </row>
    <row r="143" spans="1:6" s="87" customFormat="1" ht="18" customHeight="1">
      <c r="A143" s="87" t="s">
        <v>185</v>
      </c>
      <c r="B143" s="62" t="s">
        <v>245</v>
      </c>
      <c r="C143" s="145">
        <v>0</v>
      </c>
      <c r="D143" s="135"/>
      <c r="E143" s="97"/>
      <c r="F143" s="146"/>
    </row>
    <row r="144" spans="1:6" s="87" customFormat="1" ht="18" customHeight="1">
      <c r="A144" s="87" t="s">
        <v>185</v>
      </c>
      <c r="B144" s="62" t="s">
        <v>246</v>
      </c>
      <c r="C144" s="145">
        <v>0</v>
      </c>
      <c r="D144" s="135"/>
      <c r="E144" s="97"/>
      <c r="F144" s="146"/>
    </row>
    <row r="145" spans="1:6" s="87" customFormat="1" ht="18" customHeight="1">
      <c r="A145" s="87" t="s">
        <v>185</v>
      </c>
      <c r="B145" s="62" t="s">
        <v>247</v>
      </c>
      <c r="C145" s="145">
        <v>0</v>
      </c>
      <c r="D145" s="135"/>
      <c r="E145" s="97"/>
      <c r="F145" s="146"/>
    </row>
    <row r="146" spans="1:6" s="87" customFormat="1" ht="18" customHeight="1">
      <c r="A146" s="87" t="s">
        <v>185</v>
      </c>
      <c r="B146" s="62" t="s">
        <v>248</v>
      </c>
      <c r="C146" s="145">
        <v>0</v>
      </c>
      <c r="D146" s="135"/>
      <c r="E146" s="97"/>
      <c r="F146" s="146"/>
    </row>
    <row r="147" spans="1:6" s="87" customFormat="1" ht="18" customHeight="1">
      <c r="A147" s="87" t="s">
        <v>185</v>
      </c>
      <c r="B147" s="62" t="s">
        <v>249</v>
      </c>
      <c r="C147" s="145">
        <v>0</v>
      </c>
      <c r="D147" s="135"/>
      <c r="E147" s="97"/>
      <c r="F147" s="146"/>
    </row>
    <row r="148" spans="1:6" s="87" customFormat="1" ht="18" customHeight="1">
      <c r="A148" s="87" t="s">
        <v>185</v>
      </c>
      <c r="B148" s="62" t="s">
        <v>250</v>
      </c>
      <c r="C148" s="145">
        <v>0</v>
      </c>
      <c r="D148" s="135"/>
      <c r="E148" s="97"/>
      <c r="F148" s="146"/>
    </row>
    <row r="149" spans="1:6" s="87" customFormat="1" ht="18" customHeight="1">
      <c r="A149" s="87" t="s">
        <v>185</v>
      </c>
      <c r="B149" s="62" t="s">
        <v>166</v>
      </c>
      <c r="C149" s="145">
        <v>0</v>
      </c>
      <c r="D149" s="135"/>
      <c r="E149" s="97"/>
      <c r="F149" s="146"/>
    </row>
    <row r="150" spans="2:6" s="87" customFormat="1" ht="18" customHeight="1">
      <c r="B150" s="62" t="s">
        <v>251</v>
      </c>
      <c r="C150" s="145">
        <v>20</v>
      </c>
      <c r="D150" s="135"/>
      <c r="E150" s="97">
        <v>-1</v>
      </c>
      <c r="F150" s="146"/>
    </row>
    <row r="151" spans="1:6" s="140" customFormat="1" ht="18" customHeight="1">
      <c r="A151" s="140" t="s">
        <v>185</v>
      </c>
      <c r="B151" s="147" t="s">
        <v>252</v>
      </c>
      <c r="C151" s="148">
        <v>1725</v>
      </c>
      <c r="D151" s="156">
        <f>SUM(D152:D160)</f>
        <v>1323.32</v>
      </c>
      <c r="E151" s="97">
        <v>-0.2328579710144928</v>
      </c>
      <c r="F151" s="150"/>
    </row>
    <row r="152" spans="1:6" s="87" customFormat="1" ht="18" customHeight="1">
      <c r="A152" s="87" t="s">
        <v>185</v>
      </c>
      <c r="B152" s="62" t="s">
        <v>156</v>
      </c>
      <c r="C152" s="145">
        <v>1333</v>
      </c>
      <c r="D152" s="151">
        <v>1133.32</v>
      </c>
      <c r="E152" s="97">
        <v>-0.14979744936234063</v>
      </c>
      <c r="F152" s="146"/>
    </row>
    <row r="153" spans="1:6" s="87" customFormat="1" ht="18" customHeight="1">
      <c r="A153" s="87" t="s">
        <v>185</v>
      </c>
      <c r="B153" s="62" t="s">
        <v>157</v>
      </c>
      <c r="C153" s="145">
        <v>0</v>
      </c>
      <c r="D153" s="151">
        <v>180</v>
      </c>
      <c r="E153" s="97"/>
      <c r="F153" s="146"/>
    </row>
    <row r="154" spans="1:6" s="87" customFormat="1" ht="18" customHeight="1">
      <c r="A154" s="87" t="s">
        <v>185</v>
      </c>
      <c r="B154" s="62" t="s">
        <v>159</v>
      </c>
      <c r="C154" s="145">
        <v>0</v>
      </c>
      <c r="D154" s="135"/>
      <c r="E154" s="97"/>
      <c r="F154" s="146"/>
    </row>
    <row r="155" spans="1:6" s="87" customFormat="1" ht="18" customHeight="1">
      <c r="A155" s="87" t="s">
        <v>185</v>
      </c>
      <c r="B155" s="62" t="s">
        <v>253</v>
      </c>
      <c r="C155" s="145">
        <v>23</v>
      </c>
      <c r="D155" s="151">
        <v>10</v>
      </c>
      <c r="E155" s="97">
        <v>-0.5652173913043479</v>
      </c>
      <c r="F155" s="146"/>
    </row>
    <row r="156" spans="1:6" s="87" customFormat="1" ht="18" customHeight="1">
      <c r="A156" s="87" t="s">
        <v>185</v>
      </c>
      <c r="B156" s="62" t="s">
        <v>254</v>
      </c>
      <c r="C156" s="145">
        <v>0</v>
      </c>
      <c r="D156" s="135"/>
      <c r="E156" s="97"/>
      <c r="F156" s="146"/>
    </row>
    <row r="157" spans="1:6" s="87" customFormat="1" ht="18" customHeight="1">
      <c r="A157" s="87" t="s">
        <v>185</v>
      </c>
      <c r="B157" s="62" t="s">
        <v>255</v>
      </c>
      <c r="C157" s="145">
        <v>8</v>
      </c>
      <c r="D157" s="135"/>
      <c r="E157" s="97">
        <v>-1</v>
      </c>
      <c r="F157" s="146"/>
    </row>
    <row r="158" spans="1:6" s="87" customFormat="1" ht="18" customHeight="1">
      <c r="A158" s="87" t="s">
        <v>185</v>
      </c>
      <c r="B158" s="62" t="s">
        <v>201</v>
      </c>
      <c r="C158" s="145">
        <v>0</v>
      </c>
      <c r="D158" s="135"/>
      <c r="E158" s="97"/>
      <c r="F158" s="146"/>
    </row>
    <row r="159" spans="1:6" s="87" customFormat="1" ht="18" customHeight="1">
      <c r="A159" s="87" t="s">
        <v>185</v>
      </c>
      <c r="B159" s="62" t="s">
        <v>166</v>
      </c>
      <c r="C159" s="145">
        <v>0</v>
      </c>
      <c r="D159" s="135"/>
      <c r="E159" s="97"/>
      <c r="F159" s="146"/>
    </row>
    <row r="160" spans="1:6" s="141" customFormat="1" ht="18" customHeight="1">
      <c r="A160" s="87" t="s">
        <v>185</v>
      </c>
      <c r="B160" s="62" t="s">
        <v>256</v>
      </c>
      <c r="C160" s="145">
        <v>361</v>
      </c>
      <c r="D160" s="135"/>
      <c r="E160" s="97">
        <v>-1</v>
      </c>
      <c r="F160" s="157"/>
    </row>
    <row r="161" spans="1:6" s="140" customFormat="1" ht="18" customHeight="1">
      <c r="A161" s="140" t="s">
        <v>185</v>
      </c>
      <c r="B161" s="147" t="s">
        <v>257</v>
      </c>
      <c r="C161" s="148">
        <v>1606</v>
      </c>
      <c r="D161" s="152">
        <f>SUM(D162:D173)</f>
        <v>1424.3600000000001</v>
      </c>
      <c r="E161" s="97">
        <v>-0.11310087173100869</v>
      </c>
      <c r="F161" s="150"/>
    </row>
    <row r="162" spans="2:6" s="87" customFormat="1" ht="18" customHeight="1">
      <c r="B162" s="62" t="s">
        <v>156</v>
      </c>
      <c r="C162" s="145">
        <v>917</v>
      </c>
      <c r="D162" s="151">
        <v>736.39</v>
      </c>
      <c r="E162" s="97">
        <v>-0.19695747001090513</v>
      </c>
      <c r="F162" s="146"/>
    </row>
    <row r="163" spans="1:6" s="87" customFormat="1" ht="18" customHeight="1">
      <c r="A163" s="87" t="s">
        <v>185</v>
      </c>
      <c r="B163" s="62" t="s">
        <v>157</v>
      </c>
      <c r="C163" s="145">
        <v>3</v>
      </c>
      <c r="D163" s="135"/>
      <c r="E163" s="97">
        <v>-1</v>
      </c>
      <c r="F163" s="146"/>
    </row>
    <row r="164" spans="1:6" s="87" customFormat="1" ht="18" customHeight="1">
      <c r="A164" s="87" t="s">
        <v>185</v>
      </c>
      <c r="B164" s="62" t="s">
        <v>159</v>
      </c>
      <c r="C164" s="145">
        <v>0</v>
      </c>
      <c r="D164" s="135"/>
      <c r="E164" s="97"/>
      <c r="F164" s="146"/>
    </row>
    <row r="165" spans="1:6" s="87" customFormat="1" ht="18" customHeight="1">
      <c r="A165" s="87" t="s">
        <v>185</v>
      </c>
      <c r="B165" s="62" t="s">
        <v>258</v>
      </c>
      <c r="C165" s="145">
        <v>0</v>
      </c>
      <c r="D165" s="151">
        <v>89.96</v>
      </c>
      <c r="E165" s="97"/>
      <c r="F165" s="146"/>
    </row>
    <row r="166" spans="1:6" s="87" customFormat="1" ht="18" customHeight="1">
      <c r="A166" s="87" t="s">
        <v>185</v>
      </c>
      <c r="B166" s="62" t="s">
        <v>259</v>
      </c>
      <c r="C166" s="145">
        <v>0</v>
      </c>
      <c r="D166" s="135"/>
      <c r="E166" s="97"/>
      <c r="F166" s="146"/>
    </row>
    <row r="167" spans="1:6" s="87" customFormat="1" ht="18" customHeight="1">
      <c r="A167" s="87" t="s">
        <v>185</v>
      </c>
      <c r="B167" s="62" t="s">
        <v>260</v>
      </c>
      <c r="C167" s="145">
        <v>416</v>
      </c>
      <c r="D167" s="151">
        <v>392.49</v>
      </c>
      <c r="E167" s="97">
        <v>-0.056514423076923004</v>
      </c>
      <c r="F167" s="146"/>
    </row>
    <row r="168" spans="1:6" s="87" customFormat="1" ht="18" customHeight="1">
      <c r="A168" s="87" t="s">
        <v>185</v>
      </c>
      <c r="B168" s="62" t="s">
        <v>261</v>
      </c>
      <c r="C168" s="145">
        <v>0</v>
      </c>
      <c r="D168" s="135"/>
      <c r="E168" s="97"/>
      <c r="F168" s="146"/>
    </row>
    <row r="169" spans="1:6" s="87" customFormat="1" ht="18" customHeight="1">
      <c r="A169" s="87" t="s">
        <v>185</v>
      </c>
      <c r="B169" s="62" t="s">
        <v>262</v>
      </c>
      <c r="C169" s="145">
        <v>7</v>
      </c>
      <c r="D169" s="151">
        <v>13.83</v>
      </c>
      <c r="E169" s="97">
        <v>0.9757142857142858</v>
      </c>
      <c r="F169" s="146"/>
    </row>
    <row r="170" spans="1:6" s="87" customFormat="1" ht="18" customHeight="1">
      <c r="A170" s="87" t="s">
        <v>185</v>
      </c>
      <c r="B170" s="62" t="s">
        <v>263</v>
      </c>
      <c r="C170" s="145">
        <v>41</v>
      </c>
      <c r="D170" s="151">
        <v>1.25</v>
      </c>
      <c r="E170" s="97">
        <v>-0.9695121951219512</v>
      </c>
      <c r="F170" s="146"/>
    </row>
    <row r="171" spans="1:6" s="87" customFormat="1" ht="18" customHeight="1">
      <c r="A171" s="87" t="s">
        <v>185</v>
      </c>
      <c r="B171" s="62" t="s">
        <v>201</v>
      </c>
      <c r="C171" s="145">
        <v>0</v>
      </c>
      <c r="D171" s="135"/>
      <c r="E171" s="97"/>
      <c r="F171" s="146"/>
    </row>
    <row r="172" spans="1:6" s="87" customFormat="1" ht="18" customHeight="1">
      <c r="A172" s="87" t="s">
        <v>185</v>
      </c>
      <c r="B172" s="62" t="s">
        <v>166</v>
      </c>
      <c r="C172" s="145">
        <v>63</v>
      </c>
      <c r="D172" s="151">
        <v>76.44</v>
      </c>
      <c r="E172" s="97">
        <v>0.21333333333333337</v>
      </c>
      <c r="F172" s="146"/>
    </row>
    <row r="173" spans="1:6" s="87" customFormat="1" ht="18" customHeight="1">
      <c r="A173" s="87" t="s">
        <v>185</v>
      </c>
      <c r="B173" s="62" t="s">
        <v>264</v>
      </c>
      <c r="C173" s="145">
        <v>159</v>
      </c>
      <c r="D173" s="151">
        <v>114</v>
      </c>
      <c r="E173" s="97">
        <v>-0.28301886792452835</v>
      </c>
      <c r="F173" s="146"/>
    </row>
    <row r="174" spans="1:6" s="140" customFormat="1" ht="18" customHeight="1">
      <c r="A174" s="140" t="s">
        <v>185</v>
      </c>
      <c r="B174" s="147" t="s">
        <v>265</v>
      </c>
      <c r="C174" s="148">
        <v>94</v>
      </c>
      <c r="D174" s="152">
        <f>SUM(D175:D176)</f>
        <v>117.97</v>
      </c>
      <c r="E174" s="97">
        <v>0.2549999999999999</v>
      </c>
      <c r="F174" s="150"/>
    </row>
    <row r="175" spans="1:6" s="87" customFormat="1" ht="18" customHeight="1">
      <c r="A175" s="87" t="s">
        <v>185</v>
      </c>
      <c r="B175" s="62" t="s">
        <v>156</v>
      </c>
      <c r="C175" s="145">
        <v>61</v>
      </c>
      <c r="D175" s="151">
        <v>42.97</v>
      </c>
      <c r="E175" s="97">
        <v>-0.29557377049180333</v>
      </c>
      <c r="F175" s="146"/>
    </row>
    <row r="176" spans="1:6" s="87" customFormat="1" ht="18" customHeight="1">
      <c r="A176" s="87" t="s">
        <v>185</v>
      </c>
      <c r="B176" s="62" t="s">
        <v>157</v>
      </c>
      <c r="C176" s="145">
        <v>0</v>
      </c>
      <c r="D176" s="151">
        <v>75</v>
      </c>
      <c r="E176" s="97"/>
      <c r="F176" s="146"/>
    </row>
    <row r="177" spans="1:6" s="87" customFormat="1" ht="18" customHeight="1">
      <c r="A177" s="87" t="s">
        <v>185</v>
      </c>
      <c r="B177" s="62" t="s">
        <v>159</v>
      </c>
      <c r="C177" s="145">
        <v>0</v>
      </c>
      <c r="D177" s="135"/>
      <c r="E177" s="97"/>
      <c r="F177" s="146"/>
    </row>
    <row r="178" spans="1:6" s="87" customFormat="1" ht="18" customHeight="1">
      <c r="A178" s="87" t="s">
        <v>185</v>
      </c>
      <c r="B178" s="62" t="s">
        <v>266</v>
      </c>
      <c r="C178" s="145">
        <v>0</v>
      </c>
      <c r="D178" s="135"/>
      <c r="E178" s="97"/>
      <c r="F178" s="146"/>
    </row>
    <row r="179" spans="1:6" s="87" customFormat="1" ht="18" customHeight="1">
      <c r="A179" s="87" t="s">
        <v>185</v>
      </c>
      <c r="B179" s="62" t="s">
        <v>166</v>
      </c>
      <c r="C179" s="145">
        <v>0</v>
      </c>
      <c r="D179" s="135"/>
      <c r="E179" s="97"/>
      <c r="F179" s="146"/>
    </row>
    <row r="180" spans="1:6" s="87" customFormat="1" ht="18" customHeight="1">
      <c r="A180" s="87" t="s">
        <v>185</v>
      </c>
      <c r="B180" s="62" t="s">
        <v>267</v>
      </c>
      <c r="C180" s="145">
        <v>33</v>
      </c>
      <c r="D180" s="135"/>
      <c r="E180" s="97">
        <v>-1</v>
      </c>
      <c r="F180" s="146"/>
    </row>
    <row r="181" spans="1:6" s="140" customFormat="1" ht="18" customHeight="1">
      <c r="A181" s="140" t="s">
        <v>185</v>
      </c>
      <c r="B181" s="147" t="s">
        <v>268</v>
      </c>
      <c r="C181" s="148">
        <v>66</v>
      </c>
      <c r="D181" s="152">
        <v>1</v>
      </c>
      <c r="E181" s="97">
        <v>-0.9848484848484849</v>
      </c>
      <c r="F181" s="150"/>
    </row>
    <row r="182" spans="1:6" s="87" customFormat="1" ht="18" customHeight="1">
      <c r="A182" s="87" t="s">
        <v>185</v>
      </c>
      <c r="B182" s="62" t="s">
        <v>156</v>
      </c>
      <c r="C182" s="145">
        <v>14</v>
      </c>
      <c r="D182" s="151">
        <v>1.06</v>
      </c>
      <c r="E182" s="97">
        <v>-0.9242857142857143</v>
      </c>
      <c r="F182" s="146"/>
    </row>
    <row r="183" spans="1:6" s="87" customFormat="1" ht="18" customHeight="1">
      <c r="A183" s="87" t="s">
        <v>185</v>
      </c>
      <c r="B183" s="62" t="s">
        <v>157</v>
      </c>
      <c r="C183" s="145">
        <v>0</v>
      </c>
      <c r="D183" s="135"/>
      <c r="E183" s="97"/>
      <c r="F183" s="146"/>
    </row>
    <row r="184" spans="1:6" s="87" customFormat="1" ht="18" customHeight="1">
      <c r="A184" s="87" t="s">
        <v>185</v>
      </c>
      <c r="B184" s="62" t="s">
        <v>159</v>
      </c>
      <c r="C184" s="145">
        <v>0</v>
      </c>
      <c r="D184" s="153"/>
      <c r="E184" s="97"/>
      <c r="F184" s="146"/>
    </row>
    <row r="185" spans="1:6" s="87" customFormat="1" ht="18" customHeight="1">
      <c r="A185" s="87" t="s">
        <v>185</v>
      </c>
      <c r="B185" s="62" t="s">
        <v>269</v>
      </c>
      <c r="C185" s="145">
        <v>32</v>
      </c>
      <c r="D185" s="135"/>
      <c r="E185" s="97">
        <v>-1</v>
      </c>
      <c r="F185" s="146"/>
    </row>
    <row r="186" spans="1:6" s="87" customFormat="1" ht="18" customHeight="1">
      <c r="A186" s="87" t="s">
        <v>185</v>
      </c>
      <c r="B186" s="62" t="s">
        <v>166</v>
      </c>
      <c r="C186" s="145">
        <v>0</v>
      </c>
      <c r="D186" s="135"/>
      <c r="E186" s="97"/>
      <c r="F186" s="146"/>
    </row>
    <row r="187" spans="1:6" s="87" customFormat="1" ht="18" customHeight="1">
      <c r="A187" s="87" t="s">
        <v>185</v>
      </c>
      <c r="B187" s="62" t="s">
        <v>270</v>
      </c>
      <c r="C187" s="145">
        <v>20</v>
      </c>
      <c r="D187" s="135"/>
      <c r="E187" s="97">
        <v>-1</v>
      </c>
      <c r="F187" s="146"/>
    </row>
    <row r="188" spans="1:6" s="140" customFormat="1" ht="18" customHeight="1">
      <c r="A188" s="140" t="s">
        <v>185</v>
      </c>
      <c r="B188" s="147" t="s">
        <v>271</v>
      </c>
      <c r="C188" s="148">
        <v>92</v>
      </c>
      <c r="D188" s="152">
        <f>SUM(D189:D191)</f>
        <v>53.17</v>
      </c>
      <c r="E188" s="97">
        <v>-0.4220652173913043</v>
      </c>
      <c r="F188" s="150"/>
    </row>
    <row r="189" spans="1:6" s="87" customFormat="1" ht="18" customHeight="1">
      <c r="A189" s="87" t="s">
        <v>185</v>
      </c>
      <c r="B189" s="62" t="s">
        <v>156</v>
      </c>
      <c r="C189" s="145">
        <v>36</v>
      </c>
      <c r="D189" s="151">
        <v>33.17</v>
      </c>
      <c r="E189" s="97">
        <v>-0.07861111111111108</v>
      </c>
      <c r="F189" s="146"/>
    </row>
    <row r="190" spans="1:6" s="87" customFormat="1" ht="18" customHeight="1">
      <c r="A190" s="87" t="s">
        <v>185</v>
      </c>
      <c r="B190" s="62" t="s">
        <v>157</v>
      </c>
      <c r="C190" s="145">
        <v>0</v>
      </c>
      <c r="D190" s="151">
        <v>20</v>
      </c>
      <c r="E190" s="97"/>
      <c r="F190" s="146"/>
    </row>
    <row r="191" spans="2:6" s="87" customFormat="1" ht="18" customHeight="1">
      <c r="B191" s="62" t="s">
        <v>159</v>
      </c>
      <c r="C191" s="145">
        <v>0</v>
      </c>
      <c r="D191" s="135"/>
      <c r="E191" s="97"/>
      <c r="F191" s="146"/>
    </row>
    <row r="192" spans="1:6" s="87" customFormat="1" ht="18" customHeight="1">
      <c r="A192" s="87" t="s">
        <v>185</v>
      </c>
      <c r="B192" s="62" t="s">
        <v>272</v>
      </c>
      <c r="C192" s="145">
        <v>0</v>
      </c>
      <c r="D192" s="135"/>
      <c r="E192" s="97"/>
      <c r="F192" s="146"/>
    </row>
    <row r="193" spans="1:6" s="87" customFormat="1" ht="18" customHeight="1">
      <c r="A193" s="87" t="s">
        <v>185</v>
      </c>
      <c r="B193" s="62" t="s">
        <v>273</v>
      </c>
      <c r="C193" s="145">
        <v>51</v>
      </c>
      <c r="D193" s="135"/>
      <c r="E193" s="97">
        <v>-1</v>
      </c>
      <c r="F193" s="146"/>
    </row>
    <row r="194" spans="1:6" s="87" customFormat="1" ht="18" customHeight="1">
      <c r="A194" s="87" t="s">
        <v>185</v>
      </c>
      <c r="B194" s="62" t="s">
        <v>274</v>
      </c>
      <c r="C194" s="145">
        <v>5</v>
      </c>
      <c r="D194" s="135"/>
      <c r="E194" s="97">
        <v>-1</v>
      </c>
      <c r="F194" s="146"/>
    </row>
    <row r="195" spans="1:6" s="87" customFormat="1" ht="18" customHeight="1">
      <c r="A195" s="87" t="s">
        <v>185</v>
      </c>
      <c r="B195" s="62" t="s">
        <v>166</v>
      </c>
      <c r="C195" s="145">
        <v>0</v>
      </c>
      <c r="D195" s="135"/>
      <c r="E195" s="97"/>
      <c r="F195" s="146"/>
    </row>
    <row r="196" spans="1:6" s="87" customFormat="1" ht="18" customHeight="1">
      <c r="A196" s="87" t="s">
        <v>185</v>
      </c>
      <c r="B196" s="62" t="s">
        <v>275</v>
      </c>
      <c r="C196" s="145">
        <v>0</v>
      </c>
      <c r="D196" s="135"/>
      <c r="E196" s="97"/>
      <c r="F196" s="146"/>
    </row>
    <row r="197" spans="1:6" s="140" customFormat="1" ht="18" customHeight="1">
      <c r="A197" s="140" t="s">
        <v>185</v>
      </c>
      <c r="B197" s="147" t="s">
        <v>276</v>
      </c>
      <c r="C197" s="148">
        <v>539</v>
      </c>
      <c r="D197" s="152">
        <f>SUM(D198:D202)</f>
        <v>334.15999999999997</v>
      </c>
      <c r="E197" s="97">
        <v>-0.3800371057513915</v>
      </c>
      <c r="F197" s="150"/>
    </row>
    <row r="198" spans="1:6" s="87" customFormat="1" ht="18" customHeight="1">
      <c r="A198" s="87" t="s">
        <v>185</v>
      </c>
      <c r="B198" s="62" t="s">
        <v>156</v>
      </c>
      <c r="C198" s="145">
        <v>263</v>
      </c>
      <c r="D198" s="151">
        <v>152.16</v>
      </c>
      <c r="E198" s="97">
        <v>-0.42144486692015215</v>
      </c>
      <c r="F198" s="146"/>
    </row>
    <row r="199" spans="1:6" s="87" customFormat="1" ht="18" customHeight="1">
      <c r="A199" s="87" t="s">
        <v>185</v>
      </c>
      <c r="B199" s="62" t="s">
        <v>157</v>
      </c>
      <c r="C199" s="145">
        <v>32</v>
      </c>
      <c r="D199" s="151">
        <v>182</v>
      </c>
      <c r="E199" s="97">
        <v>4.6875</v>
      </c>
      <c r="F199" s="146"/>
    </row>
    <row r="200" spans="1:6" s="87" customFormat="1" ht="18" customHeight="1">
      <c r="A200" s="87" t="s">
        <v>185</v>
      </c>
      <c r="B200" s="62" t="s">
        <v>159</v>
      </c>
      <c r="C200" s="145">
        <v>10</v>
      </c>
      <c r="D200" s="135"/>
      <c r="E200" s="97">
        <v>-1</v>
      </c>
      <c r="F200" s="146"/>
    </row>
    <row r="201" spans="1:6" s="87" customFormat="1" ht="18" customHeight="1">
      <c r="A201" s="87" t="s">
        <v>185</v>
      </c>
      <c r="B201" s="62" t="s">
        <v>277</v>
      </c>
      <c r="C201" s="145">
        <v>0</v>
      </c>
      <c r="D201" s="135"/>
      <c r="E201" s="97"/>
      <c r="F201" s="146"/>
    </row>
    <row r="202" spans="1:6" s="87" customFormat="1" ht="18" customHeight="1">
      <c r="A202" s="87" t="s">
        <v>185</v>
      </c>
      <c r="B202" s="62" t="s">
        <v>278</v>
      </c>
      <c r="C202" s="145">
        <v>234</v>
      </c>
      <c r="D202" s="135"/>
      <c r="E202" s="97">
        <v>-1</v>
      </c>
      <c r="F202" s="146"/>
    </row>
    <row r="203" spans="2:6" s="140" customFormat="1" ht="18" customHeight="1">
      <c r="B203" s="147" t="s">
        <v>279</v>
      </c>
      <c r="C203" s="148">
        <v>266</v>
      </c>
      <c r="D203" s="152">
        <f>SUM(D204:D209)</f>
        <v>128.32</v>
      </c>
      <c r="E203" s="97">
        <v>-0.517593984962406</v>
      </c>
      <c r="F203" s="150"/>
    </row>
    <row r="204" spans="1:6" s="87" customFormat="1" ht="18" customHeight="1">
      <c r="A204" s="87" t="s">
        <v>185</v>
      </c>
      <c r="B204" s="62" t="s">
        <v>156</v>
      </c>
      <c r="C204" s="145">
        <v>124</v>
      </c>
      <c r="D204" s="206">
        <v>61.32</v>
      </c>
      <c r="E204" s="97">
        <v>-0.5054838709677419</v>
      </c>
      <c r="F204" s="146"/>
    </row>
    <row r="205" spans="1:6" s="87" customFormat="1" ht="18" customHeight="1">
      <c r="A205" s="87" t="s">
        <v>185</v>
      </c>
      <c r="B205" s="62" t="s">
        <v>157</v>
      </c>
      <c r="C205" s="145">
        <v>49</v>
      </c>
      <c r="D205" s="206">
        <v>38</v>
      </c>
      <c r="E205" s="97">
        <v>-0.22448979591836737</v>
      </c>
      <c r="F205" s="146"/>
    </row>
    <row r="206" spans="1:6" s="87" customFormat="1" ht="18" customHeight="1">
      <c r="A206" s="87" t="s">
        <v>185</v>
      </c>
      <c r="B206" s="62" t="s">
        <v>159</v>
      </c>
      <c r="C206" s="145">
        <v>0</v>
      </c>
      <c r="D206" s="135"/>
      <c r="E206" s="97"/>
      <c r="F206" s="146"/>
    </row>
    <row r="207" spans="1:6" s="87" customFormat="1" ht="18" customHeight="1">
      <c r="A207" s="87" t="s">
        <v>185</v>
      </c>
      <c r="B207" s="62" t="s">
        <v>171</v>
      </c>
      <c r="C207" s="145">
        <v>3</v>
      </c>
      <c r="D207" s="135"/>
      <c r="E207" s="97">
        <v>-1</v>
      </c>
      <c r="F207" s="146"/>
    </row>
    <row r="208" spans="1:6" s="87" customFormat="1" ht="18" customHeight="1">
      <c r="A208" s="87" t="s">
        <v>185</v>
      </c>
      <c r="B208" s="62" t="s">
        <v>166</v>
      </c>
      <c r="C208" s="145">
        <v>0</v>
      </c>
      <c r="D208" s="135"/>
      <c r="E208" s="97"/>
      <c r="F208" s="146"/>
    </row>
    <row r="209" spans="1:6" s="87" customFormat="1" ht="18" customHeight="1">
      <c r="A209" s="87" t="s">
        <v>185</v>
      </c>
      <c r="B209" s="62" t="s">
        <v>280</v>
      </c>
      <c r="C209" s="145">
        <v>90</v>
      </c>
      <c r="D209" s="206">
        <v>29</v>
      </c>
      <c r="E209" s="97">
        <v>-0.6777777777777778</v>
      </c>
      <c r="F209" s="146"/>
    </row>
    <row r="210" spans="1:6" s="201" customFormat="1" ht="18" customHeight="1">
      <c r="A210" s="201" t="s">
        <v>185</v>
      </c>
      <c r="B210" s="202" t="s">
        <v>281</v>
      </c>
      <c r="C210" s="203">
        <v>782</v>
      </c>
      <c r="D210" s="204">
        <f>SUM(D211:D217)</f>
        <v>573.8</v>
      </c>
      <c r="E210" s="97">
        <v>-0.2662404092071612</v>
      </c>
      <c r="F210" s="205"/>
    </row>
    <row r="211" spans="1:6" s="87" customFormat="1" ht="18" customHeight="1">
      <c r="A211" s="87" t="s">
        <v>185</v>
      </c>
      <c r="B211" s="62" t="s">
        <v>156</v>
      </c>
      <c r="C211" s="145">
        <v>420</v>
      </c>
      <c r="D211" s="206">
        <v>266.8</v>
      </c>
      <c r="E211" s="97">
        <v>-0.36476190476190473</v>
      </c>
      <c r="F211" s="146"/>
    </row>
    <row r="212" spans="1:6" s="87" customFormat="1" ht="18" customHeight="1">
      <c r="A212" s="87" t="s">
        <v>185</v>
      </c>
      <c r="B212" s="62" t="s">
        <v>157</v>
      </c>
      <c r="C212" s="145">
        <v>203</v>
      </c>
      <c r="D212" s="206">
        <v>253</v>
      </c>
      <c r="E212" s="97">
        <v>0.24630541871921174</v>
      </c>
      <c r="F212" s="146"/>
    </row>
    <row r="213" spans="1:6" s="87" customFormat="1" ht="18" customHeight="1">
      <c r="A213" s="87" t="s">
        <v>185</v>
      </c>
      <c r="B213" s="62" t="s">
        <v>159</v>
      </c>
      <c r="C213" s="145">
        <v>0</v>
      </c>
      <c r="D213" s="135"/>
      <c r="E213" s="97"/>
      <c r="F213" s="146"/>
    </row>
    <row r="214" spans="1:6" s="87" customFormat="1" ht="18" customHeight="1">
      <c r="A214" s="87" t="s">
        <v>185</v>
      </c>
      <c r="B214" s="62" t="s">
        <v>282</v>
      </c>
      <c r="C214" s="145">
        <v>0</v>
      </c>
      <c r="D214" s="135"/>
      <c r="E214" s="97"/>
      <c r="F214" s="146"/>
    </row>
    <row r="215" spans="1:6" s="87" customFormat="1" ht="18" customHeight="1">
      <c r="A215" s="87" t="s">
        <v>185</v>
      </c>
      <c r="B215" s="62" t="s">
        <v>283</v>
      </c>
      <c r="C215" s="145">
        <v>0</v>
      </c>
      <c r="D215" s="135"/>
      <c r="E215" s="97"/>
      <c r="F215" s="146"/>
    </row>
    <row r="216" spans="1:6" s="87" customFormat="1" ht="18" customHeight="1">
      <c r="A216" s="87" t="s">
        <v>185</v>
      </c>
      <c r="B216" s="62" t="s">
        <v>166</v>
      </c>
      <c r="C216" s="145">
        <v>0</v>
      </c>
      <c r="D216" s="135"/>
      <c r="E216" s="97"/>
      <c r="F216" s="146"/>
    </row>
    <row r="217" spans="1:6" s="87" customFormat="1" ht="18" customHeight="1">
      <c r="A217" s="87" t="s">
        <v>185</v>
      </c>
      <c r="B217" s="62" t="s">
        <v>284</v>
      </c>
      <c r="C217" s="145">
        <v>159</v>
      </c>
      <c r="D217" s="206">
        <v>54</v>
      </c>
      <c r="E217" s="97">
        <v>-0.6603773584905661</v>
      </c>
      <c r="F217" s="146"/>
    </row>
    <row r="218" spans="1:6" s="201" customFormat="1" ht="18" customHeight="1">
      <c r="A218" s="201" t="s">
        <v>185</v>
      </c>
      <c r="B218" s="202" t="s">
        <v>285</v>
      </c>
      <c r="C218" s="203">
        <v>1746</v>
      </c>
      <c r="D218" s="204">
        <f>SUM(D219:D224)</f>
        <v>1957.1799999999998</v>
      </c>
      <c r="E218" s="97">
        <v>0.12095074455899191</v>
      </c>
      <c r="F218" s="205"/>
    </row>
    <row r="219" spans="1:6" s="87" customFormat="1" ht="18" customHeight="1">
      <c r="A219" s="87" t="s">
        <v>185</v>
      </c>
      <c r="B219" s="62" t="s">
        <v>156</v>
      </c>
      <c r="C219" s="145">
        <v>1091</v>
      </c>
      <c r="D219" s="206">
        <v>745.18</v>
      </c>
      <c r="E219" s="97">
        <v>-0.31697525206232824</v>
      </c>
      <c r="F219" s="146"/>
    </row>
    <row r="220" spans="1:6" s="87" customFormat="1" ht="18" customHeight="1">
      <c r="A220" s="87" t="s">
        <v>185</v>
      </c>
      <c r="B220" s="62" t="s">
        <v>157</v>
      </c>
      <c r="C220" s="145">
        <v>97</v>
      </c>
      <c r="D220" s="206">
        <v>188</v>
      </c>
      <c r="E220" s="97">
        <v>0.9381443298969072</v>
      </c>
      <c r="F220" s="146"/>
    </row>
    <row r="221" spans="1:6" s="87" customFormat="1" ht="18" customHeight="1">
      <c r="A221" s="87" t="s">
        <v>185</v>
      </c>
      <c r="B221" s="62" t="s">
        <v>159</v>
      </c>
      <c r="C221" s="145">
        <v>0</v>
      </c>
      <c r="D221" s="135"/>
      <c r="E221" s="97"/>
      <c r="F221" s="146"/>
    </row>
    <row r="222" spans="1:6" s="87" customFormat="1" ht="18" customHeight="1">
      <c r="A222" s="87" t="s">
        <v>185</v>
      </c>
      <c r="B222" s="62" t="s">
        <v>286</v>
      </c>
      <c r="C222" s="145">
        <v>473</v>
      </c>
      <c r="D222" s="206">
        <v>824</v>
      </c>
      <c r="E222" s="97">
        <v>0.7420718816067653</v>
      </c>
      <c r="F222" s="146"/>
    </row>
    <row r="223" spans="1:6" s="87" customFormat="1" ht="18" customHeight="1">
      <c r="A223" s="87" t="s">
        <v>185</v>
      </c>
      <c r="B223" s="62" t="s">
        <v>166</v>
      </c>
      <c r="C223" s="145">
        <v>0</v>
      </c>
      <c r="D223" s="135"/>
      <c r="E223" s="97"/>
      <c r="F223" s="146"/>
    </row>
    <row r="224" spans="1:6" s="87" customFormat="1" ht="18" customHeight="1">
      <c r="A224" s="87" t="s">
        <v>185</v>
      </c>
      <c r="B224" s="62" t="s">
        <v>287</v>
      </c>
      <c r="C224" s="145">
        <v>85</v>
      </c>
      <c r="D224" s="206">
        <v>200</v>
      </c>
      <c r="E224" s="97">
        <v>1.3529411764705883</v>
      </c>
      <c r="F224" s="146"/>
    </row>
    <row r="225" spans="1:6" s="201" customFormat="1" ht="18" customHeight="1">
      <c r="A225" s="201" t="s">
        <v>185</v>
      </c>
      <c r="B225" s="202" t="s">
        <v>288</v>
      </c>
      <c r="C225" s="203">
        <v>1206</v>
      </c>
      <c r="D225" s="207">
        <f>SUM(D226:D230)</f>
        <v>438.52</v>
      </c>
      <c r="E225" s="97">
        <v>-0.6363847429519072</v>
      </c>
      <c r="F225" s="205"/>
    </row>
    <row r="226" spans="1:6" s="87" customFormat="1" ht="18" customHeight="1">
      <c r="A226" s="87" t="s">
        <v>185</v>
      </c>
      <c r="B226" s="62" t="s">
        <v>156</v>
      </c>
      <c r="C226" s="145">
        <v>435</v>
      </c>
      <c r="D226" s="206">
        <v>286.52</v>
      </c>
      <c r="E226" s="97">
        <v>-0.3413333333333334</v>
      </c>
      <c r="F226" s="146"/>
    </row>
    <row r="227" spans="1:6" s="87" customFormat="1" ht="18" customHeight="1">
      <c r="A227" s="87" t="s">
        <v>185</v>
      </c>
      <c r="B227" s="62" t="s">
        <v>157</v>
      </c>
      <c r="C227" s="145">
        <v>93</v>
      </c>
      <c r="D227" s="206">
        <v>90</v>
      </c>
      <c r="E227" s="97">
        <v>-0.032258064516129004</v>
      </c>
      <c r="F227" s="146"/>
    </row>
    <row r="228" spans="1:6" s="87" customFormat="1" ht="18" customHeight="1">
      <c r="A228" s="87" t="s">
        <v>185</v>
      </c>
      <c r="B228" s="62" t="s">
        <v>159</v>
      </c>
      <c r="C228" s="145">
        <v>0</v>
      </c>
      <c r="D228" s="135"/>
      <c r="E228" s="97"/>
      <c r="F228" s="146"/>
    </row>
    <row r="229" spans="1:6" s="87" customFormat="1" ht="18" customHeight="1">
      <c r="A229" s="87" t="s">
        <v>185</v>
      </c>
      <c r="B229" s="62" t="s">
        <v>166</v>
      </c>
      <c r="C229" s="145">
        <v>0</v>
      </c>
      <c r="D229" s="135"/>
      <c r="E229" s="97"/>
      <c r="F229" s="146"/>
    </row>
    <row r="230" spans="1:6" s="87" customFormat="1" ht="18" customHeight="1">
      <c r="A230" s="87" t="s">
        <v>185</v>
      </c>
      <c r="B230" s="62" t="s">
        <v>289</v>
      </c>
      <c r="C230" s="145">
        <v>678</v>
      </c>
      <c r="D230" s="206">
        <v>62</v>
      </c>
      <c r="E230" s="97">
        <v>-0.9085545722713865</v>
      </c>
      <c r="F230" s="146"/>
    </row>
    <row r="231" spans="1:6" s="201" customFormat="1" ht="18" customHeight="1">
      <c r="A231" s="201" t="s">
        <v>185</v>
      </c>
      <c r="B231" s="202" t="s">
        <v>290</v>
      </c>
      <c r="C231" s="203">
        <v>619</v>
      </c>
      <c r="D231" s="204">
        <f>SUM(D232:D233)</f>
        <v>365.81</v>
      </c>
      <c r="E231" s="97">
        <v>-0.4090306946688207</v>
      </c>
      <c r="F231" s="205"/>
    </row>
    <row r="232" spans="1:6" s="87" customFormat="1" ht="18" customHeight="1">
      <c r="A232" s="87" t="s">
        <v>185</v>
      </c>
      <c r="B232" s="62" t="s">
        <v>156</v>
      </c>
      <c r="C232" s="145">
        <v>376</v>
      </c>
      <c r="D232" s="206">
        <v>232.81</v>
      </c>
      <c r="E232" s="97">
        <v>-0.3808244680851064</v>
      </c>
      <c r="F232" s="146"/>
    </row>
    <row r="233" spans="1:6" s="87" customFormat="1" ht="18" customHeight="1">
      <c r="A233" s="87" t="s">
        <v>185</v>
      </c>
      <c r="B233" s="62" t="s">
        <v>157</v>
      </c>
      <c r="C233" s="145">
        <v>53</v>
      </c>
      <c r="D233" s="206">
        <v>133</v>
      </c>
      <c r="E233" s="97">
        <v>1.509433962264151</v>
      </c>
      <c r="F233" s="146"/>
    </row>
    <row r="234" spans="1:6" s="87" customFormat="1" ht="18" customHeight="1">
      <c r="A234" s="87" t="s">
        <v>185</v>
      </c>
      <c r="B234" s="62" t="s">
        <v>159</v>
      </c>
      <c r="C234" s="145">
        <v>0</v>
      </c>
      <c r="D234" s="153"/>
      <c r="E234" s="97"/>
      <c r="F234" s="146"/>
    </row>
    <row r="235" spans="1:6" s="87" customFormat="1" ht="18" customHeight="1">
      <c r="A235" s="87" t="s">
        <v>185</v>
      </c>
      <c r="B235" s="62" t="s">
        <v>166</v>
      </c>
      <c r="C235" s="145">
        <v>0</v>
      </c>
      <c r="D235" s="135"/>
      <c r="E235" s="97"/>
      <c r="F235" s="146"/>
    </row>
    <row r="236" spans="1:6" s="87" customFormat="1" ht="18" customHeight="1">
      <c r="A236" s="87" t="s">
        <v>185</v>
      </c>
      <c r="B236" s="62" t="s">
        <v>291</v>
      </c>
      <c r="C236" s="145">
        <v>190</v>
      </c>
      <c r="D236" s="135"/>
      <c r="E236" s="97">
        <v>-1</v>
      </c>
      <c r="F236" s="146"/>
    </row>
    <row r="237" spans="1:6" s="201" customFormat="1" ht="18" customHeight="1">
      <c r="A237" s="201" t="s">
        <v>185</v>
      </c>
      <c r="B237" s="202" t="s">
        <v>292</v>
      </c>
      <c r="C237" s="203">
        <v>206</v>
      </c>
      <c r="D237" s="204">
        <f>SUM(D238:D239)</f>
        <v>170.16</v>
      </c>
      <c r="E237" s="97">
        <v>-0.17398058252427184</v>
      </c>
      <c r="F237" s="205"/>
    </row>
    <row r="238" spans="1:6" s="87" customFormat="1" ht="18" customHeight="1">
      <c r="A238" s="87" t="s">
        <v>185</v>
      </c>
      <c r="B238" s="62" t="s">
        <v>156</v>
      </c>
      <c r="C238" s="145">
        <v>122</v>
      </c>
      <c r="D238" s="206">
        <v>77.16</v>
      </c>
      <c r="E238" s="97">
        <v>-0.3675409836065574</v>
      </c>
      <c r="F238" s="146"/>
    </row>
    <row r="239" spans="1:6" s="87" customFormat="1" ht="18" customHeight="1">
      <c r="A239" s="87" t="s">
        <v>185</v>
      </c>
      <c r="B239" s="62" t="s">
        <v>157</v>
      </c>
      <c r="C239" s="145">
        <v>84</v>
      </c>
      <c r="D239" s="206">
        <v>93</v>
      </c>
      <c r="E239" s="97">
        <v>0.1071428571428572</v>
      </c>
      <c r="F239" s="146"/>
    </row>
    <row r="240" spans="1:6" s="87" customFormat="1" ht="18" customHeight="1">
      <c r="A240" s="87" t="s">
        <v>185</v>
      </c>
      <c r="B240" s="62" t="s">
        <v>159</v>
      </c>
      <c r="C240" s="145">
        <v>0</v>
      </c>
      <c r="D240" s="135"/>
      <c r="E240" s="97"/>
      <c r="F240" s="146"/>
    </row>
    <row r="241" spans="1:6" s="87" customFormat="1" ht="18" customHeight="1">
      <c r="A241" s="87" t="s">
        <v>185</v>
      </c>
      <c r="B241" s="62" t="s">
        <v>166</v>
      </c>
      <c r="C241" s="145">
        <v>0</v>
      </c>
      <c r="D241" s="135"/>
      <c r="E241" s="97"/>
      <c r="F241" s="146"/>
    </row>
    <row r="242" spans="1:6" s="87" customFormat="1" ht="18" customHeight="1">
      <c r="A242" s="87" t="s">
        <v>185</v>
      </c>
      <c r="B242" s="62" t="s">
        <v>293</v>
      </c>
      <c r="C242" s="145">
        <v>0</v>
      </c>
      <c r="D242" s="135"/>
      <c r="E242" s="97"/>
      <c r="F242" s="146"/>
    </row>
    <row r="243" spans="1:6" s="201" customFormat="1" ht="18" customHeight="1">
      <c r="A243" s="201" t="s">
        <v>185</v>
      </c>
      <c r="B243" s="202" t="s">
        <v>294</v>
      </c>
      <c r="C243" s="208">
        <v>0</v>
      </c>
      <c r="D243" s="207"/>
      <c r="E243" s="97"/>
      <c r="F243" s="205"/>
    </row>
    <row r="244" spans="1:6" s="87" customFormat="1" ht="18" customHeight="1">
      <c r="A244" s="87" t="s">
        <v>185</v>
      </c>
      <c r="B244" s="62" t="s">
        <v>156</v>
      </c>
      <c r="C244" s="145">
        <v>0</v>
      </c>
      <c r="D244" s="135"/>
      <c r="E244" s="97"/>
      <c r="F244" s="146"/>
    </row>
    <row r="245" spans="1:6" s="87" customFormat="1" ht="18" customHeight="1">
      <c r="A245" s="87" t="s">
        <v>185</v>
      </c>
      <c r="B245" s="62" t="s">
        <v>157</v>
      </c>
      <c r="C245" s="145">
        <v>0</v>
      </c>
      <c r="D245" s="135"/>
      <c r="E245" s="97"/>
      <c r="F245" s="146"/>
    </row>
    <row r="246" spans="1:6" s="87" customFormat="1" ht="18" customHeight="1">
      <c r="A246" s="87" t="s">
        <v>185</v>
      </c>
      <c r="B246" s="62" t="s">
        <v>159</v>
      </c>
      <c r="C246" s="145">
        <v>0</v>
      </c>
      <c r="D246" s="135"/>
      <c r="E246" s="97"/>
      <c r="F246" s="146"/>
    </row>
    <row r="247" spans="1:6" s="87" customFormat="1" ht="18" customHeight="1">
      <c r="A247" s="87" t="s">
        <v>185</v>
      </c>
      <c r="B247" s="62" t="s">
        <v>166</v>
      </c>
      <c r="C247" s="145">
        <v>0</v>
      </c>
      <c r="D247" s="135"/>
      <c r="E247" s="97"/>
      <c r="F247" s="146"/>
    </row>
    <row r="248" spans="1:6" s="87" customFormat="1" ht="18" customHeight="1">
      <c r="A248" s="87" t="s">
        <v>185</v>
      </c>
      <c r="B248" s="62" t="s">
        <v>295</v>
      </c>
      <c r="C248" s="145">
        <v>0</v>
      </c>
      <c r="D248" s="135"/>
      <c r="E248" s="97"/>
      <c r="F248" s="146"/>
    </row>
    <row r="249" spans="1:6" s="201" customFormat="1" ht="18" customHeight="1">
      <c r="A249" s="201" t="s">
        <v>185</v>
      </c>
      <c r="B249" s="202" t="s">
        <v>296</v>
      </c>
      <c r="C249" s="203">
        <v>66</v>
      </c>
      <c r="D249" s="149">
        <v>110</v>
      </c>
      <c r="E249" s="97">
        <v>0.6666666666666667</v>
      </c>
      <c r="F249" s="205"/>
    </row>
    <row r="250" spans="1:6" s="87" customFormat="1" ht="18" customHeight="1">
      <c r="A250" s="87" t="s">
        <v>185</v>
      </c>
      <c r="B250" s="62" t="s">
        <v>156</v>
      </c>
      <c r="C250" s="145">
        <v>0</v>
      </c>
      <c r="D250" s="135"/>
      <c r="E250" s="97"/>
      <c r="F250" s="146"/>
    </row>
    <row r="251" spans="1:6" s="87" customFormat="1" ht="18" customHeight="1">
      <c r="A251" s="87" t="s">
        <v>185</v>
      </c>
      <c r="B251" s="62" t="s">
        <v>157</v>
      </c>
      <c r="C251" s="145">
        <v>25</v>
      </c>
      <c r="D251" s="153"/>
      <c r="E251" s="97">
        <v>-1</v>
      </c>
      <c r="F251" s="146"/>
    </row>
    <row r="252" spans="1:6" s="87" customFormat="1" ht="18" customHeight="1">
      <c r="A252" s="87" t="s">
        <v>185</v>
      </c>
      <c r="B252" s="62" t="s">
        <v>159</v>
      </c>
      <c r="C252" s="145">
        <v>0</v>
      </c>
      <c r="D252" s="135"/>
      <c r="E252" s="97"/>
      <c r="F252" s="146"/>
    </row>
    <row r="253" spans="1:6" s="87" customFormat="1" ht="18" customHeight="1">
      <c r="A253" s="87" t="s">
        <v>185</v>
      </c>
      <c r="B253" s="62" t="s">
        <v>166</v>
      </c>
      <c r="C253" s="145">
        <v>0</v>
      </c>
      <c r="D253" s="135"/>
      <c r="E253" s="97"/>
      <c r="F253" s="146"/>
    </row>
    <row r="254" spans="1:6" s="87" customFormat="1" ht="18" customHeight="1">
      <c r="A254" s="87" t="s">
        <v>185</v>
      </c>
      <c r="B254" s="62" t="s">
        <v>297</v>
      </c>
      <c r="C254" s="145">
        <v>41</v>
      </c>
      <c r="D254" s="206">
        <v>110</v>
      </c>
      <c r="E254" s="97">
        <v>1.6829268292682928</v>
      </c>
      <c r="F254" s="146"/>
    </row>
    <row r="255" spans="1:6" s="201" customFormat="1" ht="18" customHeight="1">
      <c r="A255" s="201" t="s">
        <v>185</v>
      </c>
      <c r="B255" s="202" t="s">
        <v>298</v>
      </c>
      <c r="C255" s="208">
        <v>0</v>
      </c>
      <c r="D255" s="149">
        <v>3901.56</v>
      </c>
      <c r="E255" s="97"/>
      <c r="F255" s="205"/>
    </row>
    <row r="256" spans="1:6" s="87" customFormat="1" ht="18" customHeight="1">
      <c r="A256" s="87" t="s">
        <v>185</v>
      </c>
      <c r="B256" s="62" t="s">
        <v>299</v>
      </c>
      <c r="C256" s="145">
        <v>0</v>
      </c>
      <c r="D256" s="135"/>
      <c r="E256" s="97"/>
      <c r="F256" s="146"/>
    </row>
    <row r="257" spans="1:6" s="87" customFormat="1" ht="18" customHeight="1">
      <c r="A257" s="87" t="s">
        <v>185</v>
      </c>
      <c r="B257" s="62" t="s">
        <v>300</v>
      </c>
      <c r="C257" s="145">
        <v>0</v>
      </c>
      <c r="D257" s="206">
        <v>3901.56</v>
      </c>
      <c r="E257" s="97"/>
      <c r="F257" s="146"/>
    </row>
    <row r="258" spans="1:6" s="209" customFormat="1" ht="18" customHeight="1">
      <c r="A258" s="209" t="s">
        <v>185</v>
      </c>
      <c r="B258" s="210" t="s">
        <v>301</v>
      </c>
      <c r="C258" s="211">
        <v>0</v>
      </c>
      <c r="D258" s="211"/>
      <c r="E258" s="97"/>
      <c r="F258" s="212"/>
    </row>
    <row r="259" spans="1:6" s="87" customFormat="1" ht="18" customHeight="1">
      <c r="A259" s="87" t="s">
        <v>185</v>
      </c>
      <c r="B259" s="158" t="s">
        <v>302</v>
      </c>
      <c r="C259" s="145">
        <v>0</v>
      </c>
      <c r="D259" s="153"/>
      <c r="E259" s="97"/>
      <c r="F259" s="146"/>
    </row>
    <row r="260" spans="1:6" s="87" customFormat="1" ht="18" customHeight="1">
      <c r="A260" s="87" t="s">
        <v>185</v>
      </c>
      <c r="B260" s="62" t="s">
        <v>156</v>
      </c>
      <c r="C260" s="145">
        <v>0</v>
      </c>
      <c r="D260" s="135"/>
      <c r="E260" s="97"/>
      <c r="F260" s="146"/>
    </row>
    <row r="261" spans="1:6" s="87" customFormat="1" ht="18" customHeight="1">
      <c r="A261" s="87" t="s">
        <v>185</v>
      </c>
      <c r="B261" s="62" t="s">
        <v>157</v>
      </c>
      <c r="C261" s="145">
        <v>0</v>
      </c>
      <c r="D261" s="135"/>
      <c r="E261" s="97"/>
      <c r="F261" s="146"/>
    </row>
    <row r="262" spans="1:6" s="87" customFormat="1" ht="18" customHeight="1">
      <c r="A262" s="87" t="s">
        <v>185</v>
      </c>
      <c r="B262" s="62" t="s">
        <v>159</v>
      </c>
      <c r="C262" s="145">
        <v>0</v>
      </c>
      <c r="D262" s="135"/>
      <c r="E262" s="97"/>
      <c r="F262" s="146"/>
    </row>
    <row r="263" spans="1:6" s="87" customFormat="1" ht="18" customHeight="1">
      <c r="A263" s="87" t="s">
        <v>185</v>
      </c>
      <c r="B263" s="62" t="s">
        <v>286</v>
      </c>
      <c r="C263" s="145">
        <v>0</v>
      </c>
      <c r="D263" s="135"/>
      <c r="E263" s="97"/>
      <c r="F263" s="146"/>
    </row>
    <row r="264" spans="1:6" s="87" customFormat="1" ht="18" customHeight="1">
      <c r="A264" s="87" t="s">
        <v>185</v>
      </c>
      <c r="B264" s="62" t="s">
        <v>166</v>
      </c>
      <c r="C264" s="145">
        <v>0</v>
      </c>
      <c r="D264" s="135"/>
      <c r="E264" s="97"/>
      <c r="F264" s="146"/>
    </row>
    <row r="265" spans="1:6" s="87" customFormat="1" ht="18" customHeight="1">
      <c r="A265" s="87" t="s">
        <v>185</v>
      </c>
      <c r="B265" s="62" t="s">
        <v>303</v>
      </c>
      <c r="C265" s="145">
        <v>0</v>
      </c>
      <c r="D265" s="135"/>
      <c r="E265" s="97"/>
      <c r="F265" s="146"/>
    </row>
    <row r="266" spans="1:6" s="87" customFormat="1" ht="18" customHeight="1">
      <c r="A266" s="87" t="s">
        <v>185</v>
      </c>
      <c r="B266" s="158" t="s">
        <v>304</v>
      </c>
      <c r="C266" s="145">
        <v>0</v>
      </c>
      <c r="D266" s="135"/>
      <c r="E266" s="97"/>
      <c r="F266" s="146"/>
    </row>
    <row r="267" spans="1:6" s="87" customFormat="1" ht="18" customHeight="1">
      <c r="A267" s="87" t="s">
        <v>185</v>
      </c>
      <c r="B267" s="62" t="s">
        <v>305</v>
      </c>
      <c r="C267" s="145">
        <v>0</v>
      </c>
      <c r="D267" s="135"/>
      <c r="E267" s="97"/>
      <c r="F267" s="146"/>
    </row>
    <row r="268" spans="1:6" s="87" customFormat="1" ht="35.25" customHeight="1">
      <c r="A268" s="87" t="s">
        <v>185</v>
      </c>
      <c r="B268" s="62" t="s">
        <v>306</v>
      </c>
      <c r="C268" s="145">
        <v>0</v>
      </c>
      <c r="D268" s="135"/>
      <c r="E268" s="97"/>
      <c r="F268" s="146"/>
    </row>
    <row r="269" spans="1:6" s="87" customFormat="1" ht="18" customHeight="1">
      <c r="A269" s="87" t="s">
        <v>185</v>
      </c>
      <c r="B269" s="158" t="s">
        <v>307</v>
      </c>
      <c r="C269" s="145">
        <v>0</v>
      </c>
      <c r="D269" s="135"/>
      <c r="E269" s="97"/>
      <c r="F269" s="146"/>
    </row>
    <row r="270" spans="1:6" s="87" customFormat="1" ht="18" customHeight="1">
      <c r="A270" s="87" t="s">
        <v>185</v>
      </c>
      <c r="B270" s="62" t="s">
        <v>308</v>
      </c>
      <c r="C270" s="145">
        <v>0</v>
      </c>
      <c r="D270" s="135"/>
      <c r="E270" s="97"/>
      <c r="F270" s="146"/>
    </row>
    <row r="271" spans="2:6" s="87" customFormat="1" ht="18" customHeight="1">
      <c r="B271" s="62" t="s">
        <v>309</v>
      </c>
      <c r="C271" s="145">
        <v>0</v>
      </c>
      <c r="D271" s="135"/>
      <c r="E271" s="97"/>
      <c r="F271" s="146"/>
    </row>
    <row r="272" spans="1:6" s="87" customFormat="1" ht="18" customHeight="1">
      <c r="A272" s="87" t="s">
        <v>158</v>
      </c>
      <c r="B272" s="62" t="s">
        <v>310</v>
      </c>
      <c r="C272" s="145">
        <v>0</v>
      </c>
      <c r="D272" s="135"/>
      <c r="E272" s="97"/>
      <c r="F272" s="146"/>
    </row>
    <row r="273" spans="1:6" s="87" customFormat="1" ht="18" customHeight="1">
      <c r="A273" s="87" t="s">
        <v>158</v>
      </c>
      <c r="B273" s="62" t="s">
        <v>311</v>
      </c>
      <c r="C273" s="145">
        <v>0</v>
      </c>
      <c r="D273" s="135"/>
      <c r="E273" s="97"/>
      <c r="F273" s="146"/>
    </row>
    <row r="274" spans="1:6" s="87" customFormat="1" ht="18" customHeight="1">
      <c r="A274" s="87" t="s">
        <v>158</v>
      </c>
      <c r="B274" s="62" t="s">
        <v>312</v>
      </c>
      <c r="C274" s="145">
        <v>0</v>
      </c>
      <c r="D274" s="135"/>
      <c r="E274" s="97"/>
      <c r="F274" s="146"/>
    </row>
    <row r="275" spans="1:6" s="87" customFormat="1" ht="18" customHeight="1">
      <c r="A275" s="87" t="s">
        <v>158</v>
      </c>
      <c r="B275" s="62" t="s">
        <v>313</v>
      </c>
      <c r="C275" s="145">
        <v>0</v>
      </c>
      <c r="D275" s="135"/>
      <c r="E275" s="97"/>
      <c r="F275" s="146"/>
    </row>
    <row r="276" spans="1:6" s="87" customFormat="1" ht="18" customHeight="1">
      <c r="A276" s="87" t="s">
        <v>158</v>
      </c>
      <c r="B276" s="158" t="s">
        <v>314</v>
      </c>
      <c r="C276" s="145">
        <v>0</v>
      </c>
      <c r="D276" s="135"/>
      <c r="E276" s="97"/>
      <c r="F276" s="146"/>
    </row>
    <row r="277" spans="1:6" s="87" customFormat="1" ht="18" customHeight="1">
      <c r="A277" s="87" t="s">
        <v>158</v>
      </c>
      <c r="B277" s="62" t="s">
        <v>315</v>
      </c>
      <c r="C277" s="145">
        <v>0</v>
      </c>
      <c r="D277" s="135"/>
      <c r="E277" s="97"/>
      <c r="F277" s="146"/>
    </row>
    <row r="278" spans="1:6" s="87" customFormat="1" ht="18" customHeight="1">
      <c r="A278" s="87" t="s">
        <v>158</v>
      </c>
      <c r="B278" s="62" t="s">
        <v>316</v>
      </c>
      <c r="C278" s="145">
        <v>0</v>
      </c>
      <c r="D278" s="135"/>
      <c r="E278" s="97"/>
      <c r="F278" s="146"/>
    </row>
    <row r="279" spans="1:6" s="87" customFormat="1" ht="18" customHeight="1">
      <c r="A279" s="87" t="s">
        <v>158</v>
      </c>
      <c r="B279" s="62" t="s">
        <v>317</v>
      </c>
      <c r="C279" s="145">
        <v>0</v>
      </c>
      <c r="D279" s="135"/>
      <c r="E279" s="97"/>
      <c r="F279" s="146"/>
    </row>
    <row r="280" spans="1:6" s="87" customFormat="1" ht="18" customHeight="1">
      <c r="A280" s="87" t="s">
        <v>158</v>
      </c>
      <c r="B280" s="62" t="s">
        <v>318</v>
      </c>
      <c r="C280" s="145">
        <v>0</v>
      </c>
      <c r="D280" s="135"/>
      <c r="E280" s="97"/>
      <c r="F280" s="146"/>
    </row>
    <row r="281" spans="1:6" s="87" customFormat="1" ht="18" customHeight="1">
      <c r="A281" s="87" t="s">
        <v>158</v>
      </c>
      <c r="B281" s="62" t="s">
        <v>319</v>
      </c>
      <c r="C281" s="145">
        <v>0</v>
      </c>
      <c r="D281" s="135"/>
      <c r="E281" s="97"/>
      <c r="F281" s="146"/>
    </row>
    <row r="282" spans="1:6" s="87" customFormat="1" ht="18" customHeight="1">
      <c r="A282" s="87" t="s">
        <v>158</v>
      </c>
      <c r="B282" s="158" t="s">
        <v>320</v>
      </c>
      <c r="C282" s="145">
        <v>0</v>
      </c>
      <c r="D282" s="135"/>
      <c r="E282" s="97"/>
      <c r="F282" s="146"/>
    </row>
    <row r="283" spans="1:6" s="87" customFormat="1" ht="18" customHeight="1">
      <c r="A283" s="87" t="s">
        <v>158</v>
      </c>
      <c r="B283" s="62" t="s">
        <v>321</v>
      </c>
      <c r="C283" s="145">
        <v>0</v>
      </c>
      <c r="D283" s="135"/>
      <c r="E283" s="97"/>
      <c r="F283" s="146"/>
    </row>
    <row r="284" spans="1:6" s="87" customFormat="1" ht="18" customHeight="1">
      <c r="A284" s="87" t="s">
        <v>158</v>
      </c>
      <c r="B284" s="62" t="s">
        <v>322</v>
      </c>
      <c r="C284" s="145">
        <v>0</v>
      </c>
      <c r="D284" s="135"/>
      <c r="E284" s="97"/>
      <c r="F284" s="146"/>
    </row>
    <row r="285" spans="1:6" s="87" customFormat="1" ht="18" customHeight="1">
      <c r="A285" s="87" t="s">
        <v>158</v>
      </c>
      <c r="B285" s="62" t="s">
        <v>323</v>
      </c>
      <c r="C285" s="145">
        <v>0</v>
      </c>
      <c r="D285" s="135"/>
      <c r="E285" s="97"/>
      <c r="F285" s="146"/>
    </row>
    <row r="286" spans="1:6" s="87" customFormat="1" ht="18" customHeight="1">
      <c r="A286" s="87" t="s">
        <v>158</v>
      </c>
      <c r="B286" s="158" t="s">
        <v>324</v>
      </c>
      <c r="C286" s="145">
        <v>0</v>
      </c>
      <c r="D286" s="135"/>
      <c r="E286" s="97"/>
      <c r="F286" s="146"/>
    </row>
    <row r="287" spans="1:6" s="87" customFormat="1" ht="18" customHeight="1">
      <c r="A287" s="87" t="s">
        <v>185</v>
      </c>
      <c r="B287" s="62" t="s">
        <v>325</v>
      </c>
      <c r="C287" s="145">
        <v>0</v>
      </c>
      <c r="D287" s="153"/>
      <c r="E287" s="97"/>
      <c r="F287" s="146"/>
    </row>
    <row r="288" spans="1:6" s="87" customFormat="1" ht="18" customHeight="1">
      <c r="A288" s="87" t="s">
        <v>185</v>
      </c>
      <c r="B288" s="158" t="s">
        <v>326</v>
      </c>
      <c r="C288" s="145">
        <v>0</v>
      </c>
      <c r="D288" s="135"/>
      <c r="E288" s="97"/>
      <c r="F288" s="146"/>
    </row>
    <row r="289" spans="1:6" s="87" customFormat="1" ht="18" customHeight="1">
      <c r="A289" s="87" t="s">
        <v>185</v>
      </c>
      <c r="B289" s="62" t="s">
        <v>327</v>
      </c>
      <c r="C289" s="145">
        <v>0</v>
      </c>
      <c r="D289" s="135"/>
      <c r="E289" s="97"/>
      <c r="F289" s="146"/>
    </row>
    <row r="290" spans="1:6" s="87" customFormat="1" ht="18" customHeight="1">
      <c r="A290" s="87" t="s">
        <v>185</v>
      </c>
      <c r="B290" s="62" t="s">
        <v>328</v>
      </c>
      <c r="C290" s="145">
        <v>0</v>
      </c>
      <c r="D290" s="135"/>
      <c r="E290" s="97"/>
      <c r="F290" s="146"/>
    </row>
    <row r="291" spans="1:6" s="87" customFormat="1" ht="18" customHeight="1">
      <c r="A291" s="87" t="s">
        <v>158</v>
      </c>
      <c r="B291" s="62" t="s">
        <v>329</v>
      </c>
      <c r="C291" s="145">
        <v>0</v>
      </c>
      <c r="D291" s="135"/>
      <c r="E291" s="97"/>
      <c r="F291" s="146"/>
    </row>
    <row r="292" spans="1:6" s="87" customFormat="1" ht="18" customHeight="1">
      <c r="A292" s="87" t="s">
        <v>158</v>
      </c>
      <c r="B292" s="62" t="s">
        <v>330</v>
      </c>
      <c r="C292" s="145">
        <v>0</v>
      </c>
      <c r="D292" s="135"/>
      <c r="E292" s="97"/>
      <c r="F292" s="146"/>
    </row>
    <row r="293" spans="1:6" s="87" customFormat="1" ht="18" customHeight="1">
      <c r="A293" s="87" t="s">
        <v>158</v>
      </c>
      <c r="B293" s="158" t="s">
        <v>331</v>
      </c>
      <c r="C293" s="145">
        <v>0</v>
      </c>
      <c r="D293" s="135"/>
      <c r="E293" s="97"/>
      <c r="F293" s="146"/>
    </row>
    <row r="294" spans="1:6" s="87" customFormat="1" ht="18" customHeight="1">
      <c r="A294" s="87" t="s">
        <v>158</v>
      </c>
      <c r="B294" s="62" t="s">
        <v>332</v>
      </c>
      <c r="C294" s="145">
        <v>0</v>
      </c>
      <c r="D294" s="135"/>
      <c r="E294" s="97"/>
      <c r="F294" s="146"/>
    </row>
    <row r="295" spans="1:6" s="215" customFormat="1" ht="18" customHeight="1">
      <c r="A295" s="215" t="s">
        <v>158</v>
      </c>
      <c r="B295" s="216" t="s">
        <v>333</v>
      </c>
      <c r="C295" s="217">
        <v>322</v>
      </c>
      <c r="D295" s="219">
        <v>219</v>
      </c>
      <c r="E295" s="97">
        <v>-0.3198757763975155</v>
      </c>
      <c r="F295" s="218"/>
    </row>
    <row r="296" spans="1:6" s="87" customFormat="1" ht="18" customHeight="1">
      <c r="A296" s="87" t="s">
        <v>158</v>
      </c>
      <c r="B296" s="158" t="s">
        <v>334</v>
      </c>
      <c r="C296" s="145">
        <v>0</v>
      </c>
      <c r="D296" s="135"/>
      <c r="E296" s="97"/>
      <c r="F296" s="146"/>
    </row>
    <row r="297" spans="1:6" s="87" customFormat="1" ht="18" customHeight="1">
      <c r="A297" s="87" t="s">
        <v>158</v>
      </c>
      <c r="B297" s="62" t="s">
        <v>335</v>
      </c>
      <c r="C297" s="145">
        <v>0</v>
      </c>
      <c r="D297" s="135"/>
      <c r="E297" s="97"/>
      <c r="F297" s="146"/>
    </row>
    <row r="298" spans="1:6" s="87" customFormat="1" ht="18" customHeight="1">
      <c r="A298" s="87" t="s">
        <v>158</v>
      </c>
      <c r="B298" s="158" t="s">
        <v>336</v>
      </c>
      <c r="C298" s="145">
        <v>0</v>
      </c>
      <c r="D298" s="135"/>
      <c r="E298" s="97"/>
      <c r="F298" s="146"/>
    </row>
    <row r="299" spans="1:6" s="87" customFormat="1" ht="18" customHeight="1">
      <c r="A299" s="87" t="s">
        <v>158</v>
      </c>
      <c r="B299" s="62" t="s">
        <v>337</v>
      </c>
      <c r="C299" s="145">
        <v>0</v>
      </c>
      <c r="D299" s="135"/>
      <c r="E299" s="97"/>
      <c r="F299" s="146"/>
    </row>
    <row r="300" spans="1:6" s="87" customFormat="1" ht="18" customHeight="1">
      <c r="A300" s="87" t="s">
        <v>158</v>
      </c>
      <c r="B300" s="158" t="s">
        <v>338</v>
      </c>
      <c r="C300" s="145">
        <v>0</v>
      </c>
      <c r="D300" s="135"/>
      <c r="E300" s="97"/>
      <c r="F300" s="146"/>
    </row>
    <row r="301" spans="2:6" s="87" customFormat="1" ht="18" customHeight="1">
      <c r="B301" s="62" t="s">
        <v>339</v>
      </c>
      <c r="C301" s="145">
        <v>0</v>
      </c>
      <c r="D301" s="135"/>
      <c r="E301" s="97"/>
      <c r="F301" s="146"/>
    </row>
    <row r="302" spans="2:6" s="87" customFormat="1" ht="18" customHeight="1">
      <c r="B302" s="158" t="s">
        <v>340</v>
      </c>
      <c r="C302" s="145">
        <v>64</v>
      </c>
      <c r="D302" s="206">
        <v>219</v>
      </c>
      <c r="E302" s="97">
        <v>2.421875</v>
      </c>
      <c r="F302" s="146"/>
    </row>
    <row r="303" spans="2:6" s="87" customFormat="1" ht="18" customHeight="1">
      <c r="B303" s="62" t="s">
        <v>341</v>
      </c>
      <c r="C303" s="145">
        <v>0</v>
      </c>
      <c r="D303" s="135"/>
      <c r="E303" s="97"/>
      <c r="F303" s="146"/>
    </row>
    <row r="304" spans="1:6" s="87" customFormat="1" ht="18" customHeight="1">
      <c r="A304" s="87" t="s">
        <v>158</v>
      </c>
      <c r="B304" s="62" t="s">
        <v>342</v>
      </c>
      <c r="C304" s="145">
        <v>0</v>
      </c>
      <c r="D304" s="135"/>
      <c r="E304" s="97"/>
      <c r="F304" s="146"/>
    </row>
    <row r="305" spans="1:6" s="87" customFormat="1" ht="18" customHeight="1">
      <c r="A305" s="87" t="s">
        <v>158</v>
      </c>
      <c r="B305" s="62" t="s">
        <v>343</v>
      </c>
      <c r="C305" s="145">
        <v>0</v>
      </c>
      <c r="D305" s="135"/>
      <c r="E305" s="97"/>
      <c r="F305" s="146"/>
    </row>
    <row r="306" spans="1:6" s="87" customFormat="1" ht="18" customHeight="1">
      <c r="A306" s="87" t="s">
        <v>158</v>
      </c>
      <c r="B306" s="62" t="s">
        <v>344</v>
      </c>
      <c r="C306" s="145">
        <v>0</v>
      </c>
      <c r="D306" s="135"/>
      <c r="E306" s="97"/>
      <c r="F306" s="146"/>
    </row>
    <row r="307" spans="1:6" s="87" customFormat="1" ht="18" customHeight="1">
      <c r="A307" s="87" t="s">
        <v>158</v>
      </c>
      <c r="B307" s="62" t="s">
        <v>345</v>
      </c>
      <c r="C307" s="145">
        <v>0</v>
      </c>
      <c r="D307" s="135"/>
      <c r="E307" s="97"/>
      <c r="F307" s="146"/>
    </row>
    <row r="308" spans="1:6" s="87" customFormat="1" ht="18" customHeight="1">
      <c r="A308" s="87" t="s">
        <v>158</v>
      </c>
      <c r="B308" s="62" t="s">
        <v>346</v>
      </c>
      <c r="C308" s="145">
        <v>64</v>
      </c>
      <c r="D308" s="206">
        <v>219</v>
      </c>
      <c r="E308" s="97">
        <v>2.421875</v>
      </c>
      <c r="F308" s="146"/>
    </row>
    <row r="309" spans="1:6" s="87" customFormat="1" ht="18" customHeight="1">
      <c r="A309" s="87" t="s">
        <v>158</v>
      </c>
      <c r="B309" s="62" t="s">
        <v>347</v>
      </c>
      <c r="C309" s="145">
        <v>0</v>
      </c>
      <c r="D309" s="135"/>
      <c r="E309" s="97"/>
      <c r="F309" s="146"/>
    </row>
    <row r="310" spans="1:6" s="87" customFormat="1" ht="18" customHeight="1">
      <c r="A310" s="87" t="s">
        <v>158</v>
      </c>
      <c r="B310" s="62" t="s">
        <v>348</v>
      </c>
      <c r="C310" s="145">
        <v>0</v>
      </c>
      <c r="D310" s="135"/>
      <c r="E310" s="97"/>
      <c r="F310" s="146"/>
    </row>
    <row r="311" spans="1:6" s="87" customFormat="1" ht="18" customHeight="1">
      <c r="A311" s="87" t="s">
        <v>158</v>
      </c>
      <c r="B311" s="158" t="s">
        <v>349</v>
      </c>
      <c r="C311" s="145">
        <v>258</v>
      </c>
      <c r="D311" s="135"/>
      <c r="E311" s="97">
        <v>-1</v>
      </c>
      <c r="F311" s="146"/>
    </row>
    <row r="312" spans="1:6" s="87" customFormat="1" ht="18" customHeight="1">
      <c r="A312" s="87" t="s">
        <v>158</v>
      </c>
      <c r="B312" s="62" t="s">
        <v>350</v>
      </c>
      <c r="C312" s="145">
        <v>258</v>
      </c>
      <c r="D312" s="135"/>
      <c r="E312" s="97">
        <v>-1</v>
      </c>
      <c r="F312" s="146"/>
    </row>
    <row r="313" spans="1:6" s="209" customFormat="1" ht="18" customHeight="1">
      <c r="A313" s="209" t="s">
        <v>158</v>
      </c>
      <c r="B313" s="213" t="s">
        <v>351</v>
      </c>
      <c r="C313" s="214">
        <v>27927</v>
      </c>
      <c r="D313" s="211">
        <f>D314+D324+D346+D374+D406</f>
        <v>23563.839999999997</v>
      </c>
      <c r="E313" s="97">
        <v>-0.15623446843556432</v>
      </c>
      <c r="F313" s="212"/>
    </row>
    <row r="314" spans="1:6" s="201" customFormat="1" ht="18" customHeight="1">
      <c r="A314" s="201" t="s">
        <v>158</v>
      </c>
      <c r="B314" s="202" t="s">
        <v>352</v>
      </c>
      <c r="C314" s="203">
        <v>1510</v>
      </c>
      <c r="D314" s="149">
        <v>1999</v>
      </c>
      <c r="E314" s="97">
        <v>0.3238410596026491</v>
      </c>
      <c r="F314" s="205"/>
    </row>
    <row r="315" spans="1:6" s="87" customFormat="1" ht="18" customHeight="1">
      <c r="A315" s="87" t="s">
        <v>158</v>
      </c>
      <c r="B315" s="62" t="s">
        <v>353</v>
      </c>
      <c r="C315" s="145">
        <v>470</v>
      </c>
      <c r="D315" s="135"/>
      <c r="E315" s="97">
        <v>-1</v>
      </c>
      <c r="F315" s="146"/>
    </row>
    <row r="316" spans="1:6" s="87" customFormat="1" ht="18" customHeight="1">
      <c r="A316" s="87" t="s">
        <v>158</v>
      </c>
      <c r="B316" s="62" t="s">
        <v>354</v>
      </c>
      <c r="C316" s="145">
        <v>0</v>
      </c>
      <c r="D316" s="135"/>
      <c r="E316" s="97"/>
      <c r="F316" s="146"/>
    </row>
    <row r="317" spans="1:6" s="87" customFormat="1" ht="18" customHeight="1">
      <c r="A317" s="87" t="s">
        <v>158</v>
      </c>
      <c r="B317" s="62" t="s">
        <v>355</v>
      </c>
      <c r="C317" s="145">
        <v>1040</v>
      </c>
      <c r="D317" s="206">
        <v>1612</v>
      </c>
      <c r="E317" s="97">
        <v>0.55</v>
      </c>
      <c r="F317" s="146"/>
    </row>
    <row r="318" spans="1:6" s="87" customFormat="1" ht="18" customHeight="1">
      <c r="A318" s="87" t="s">
        <v>158</v>
      </c>
      <c r="B318" s="62" t="s">
        <v>356</v>
      </c>
      <c r="C318" s="145">
        <v>0</v>
      </c>
      <c r="D318" s="206">
        <v>387</v>
      </c>
      <c r="E318" s="97"/>
      <c r="F318" s="146"/>
    </row>
    <row r="319" spans="1:6" s="87" customFormat="1" ht="18" customHeight="1">
      <c r="A319" s="87" t="s">
        <v>158</v>
      </c>
      <c r="B319" s="62" t="s">
        <v>357</v>
      </c>
      <c r="C319" s="145">
        <v>0</v>
      </c>
      <c r="D319" s="135"/>
      <c r="E319" s="97"/>
      <c r="F319" s="146"/>
    </row>
    <row r="320" spans="1:6" s="87" customFormat="1" ht="18" customHeight="1">
      <c r="A320" s="87" t="s">
        <v>158</v>
      </c>
      <c r="B320" s="62" t="s">
        <v>358</v>
      </c>
      <c r="C320" s="145">
        <v>0</v>
      </c>
      <c r="D320" s="135"/>
      <c r="E320" s="97"/>
      <c r="F320" s="146"/>
    </row>
    <row r="321" spans="1:6" s="87" customFormat="1" ht="18" customHeight="1">
      <c r="A321" s="87" t="s">
        <v>158</v>
      </c>
      <c r="B321" s="62" t="s">
        <v>359</v>
      </c>
      <c r="C321" s="145">
        <v>0</v>
      </c>
      <c r="D321" s="135"/>
      <c r="E321" s="97"/>
      <c r="F321" s="146"/>
    </row>
    <row r="322" spans="1:6" s="141" customFormat="1" ht="18" customHeight="1">
      <c r="A322" s="141" t="s">
        <v>158</v>
      </c>
      <c r="B322" s="62" t="s">
        <v>360</v>
      </c>
      <c r="C322" s="145">
        <v>0</v>
      </c>
      <c r="D322" s="153"/>
      <c r="E322" s="97"/>
      <c r="F322" s="157"/>
    </row>
    <row r="323" spans="1:6" s="141" customFormat="1" ht="18" customHeight="1">
      <c r="A323" s="141" t="s">
        <v>158</v>
      </c>
      <c r="B323" s="62" t="s">
        <v>361</v>
      </c>
      <c r="C323" s="145">
        <v>0</v>
      </c>
      <c r="D323" s="135"/>
      <c r="E323" s="97"/>
      <c r="F323" s="157"/>
    </row>
    <row r="324" spans="1:6" s="220" customFormat="1" ht="18" customHeight="1">
      <c r="A324" s="220" t="s">
        <v>158</v>
      </c>
      <c r="B324" s="202" t="s">
        <v>362</v>
      </c>
      <c r="C324" s="203">
        <v>24657</v>
      </c>
      <c r="D324" s="204">
        <v>21126.42</v>
      </c>
      <c r="E324" s="97">
        <v>-0.14318773573427435</v>
      </c>
      <c r="F324" s="221"/>
    </row>
    <row r="325" spans="1:6" s="141" customFormat="1" ht="18" customHeight="1">
      <c r="A325" s="141" t="s">
        <v>158</v>
      </c>
      <c r="B325" s="62" t="s">
        <v>156</v>
      </c>
      <c r="C325" s="145">
        <v>10384</v>
      </c>
      <c r="D325" s="206">
        <v>10878.23</v>
      </c>
      <c r="E325" s="97">
        <v>0.047595338983050794</v>
      </c>
      <c r="F325" s="157"/>
    </row>
    <row r="326" spans="1:6" s="141" customFormat="1" ht="18" customHeight="1">
      <c r="A326" s="141" t="s">
        <v>158</v>
      </c>
      <c r="B326" s="62" t="s">
        <v>157</v>
      </c>
      <c r="C326" s="145">
        <v>80</v>
      </c>
      <c r="D326" s="206">
        <v>2451</v>
      </c>
      <c r="E326" s="97">
        <v>29.6375</v>
      </c>
      <c r="F326" s="157"/>
    </row>
    <row r="327" spans="1:6" s="141" customFormat="1" ht="18" customHeight="1">
      <c r="A327" s="141" t="s">
        <v>158</v>
      </c>
      <c r="B327" s="62" t="s">
        <v>159</v>
      </c>
      <c r="C327" s="145">
        <v>0</v>
      </c>
      <c r="D327" s="135"/>
      <c r="E327" s="97"/>
      <c r="F327" s="157"/>
    </row>
    <row r="328" spans="1:6" s="141" customFormat="1" ht="18" customHeight="1">
      <c r="A328" s="141" t="s">
        <v>158</v>
      </c>
      <c r="B328" s="62" t="s">
        <v>363</v>
      </c>
      <c r="C328" s="145">
        <v>600</v>
      </c>
      <c r="D328" s="206">
        <v>665</v>
      </c>
      <c r="E328" s="97">
        <v>0.10833333333333339</v>
      </c>
      <c r="F328" s="157"/>
    </row>
    <row r="329" spans="1:6" s="87" customFormat="1" ht="18" customHeight="1">
      <c r="A329" s="141" t="s">
        <v>158</v>
      </c>
      <c r="B329" s="62" t="s">
        <v>364</v>
      </c>
      <c r="C329" s="145">
        <v>0</v>
      </c>
      <c r="D329" s="135"/>
      <c r="E329" s="97"/>
      <c r="F329" s="146"/>
    </row>
    <row r="330" spans="1:6" s="87" customFormat="1" ht="18" customHeight="1">
      <c r="A330" s="141" t="s">
        <v>158</v>
      </c>
      <c r="B330" s="62" t="s">
        <v>365</v>
      </c>
      <c r="C330" s="145">
        <v>700</v>
      </c>
      <c r="D330" s="206">
        <v>150</v>
      </c>
      <c r="E330" s="97">
        <v>-0.7857142857142857</v>
      </c>
      <c r="F330" s="146"/>
    </row>
    <row r="331" spans="1:6" s="87" customFormat="1" ht="18" customHeight="1">
      <c r="A331" s="141" t="s">
        <v>158</v>
      </c>
      <c r="B331" s="62" t="s">
        <v>366</v>
      </c>
      <c r="C331" s="145">
        <v>0</v>
      </c>
      <c r="D331" s="135"/>
      <c r="E331" s="97"/>
      <c r="F331" s="146"/>
    </row>
    <row r="332" spans="1:6" s="87" customFormat="1" ht="18" customHeight="1">
      <c r="A332" s="141" t="s">
        <v>158</v>
      </c>
      <c r="B332" s="62" t="s">
        <v>367</v>
      </c>
      <c r="C332" s="145">
        <v>0</v>
      </c>
      <c r="D332" s="206">
        <v>80</v>
      </c>
      <c r="E332" s="97"/>
      <c r="F332" s="146"/>
    </row>
    <row r="333" spans="1:6" s="87" customFormat="1" ht="18" customHeight="1">
      <c r="A333" s="141" t="s">
        <v>158</v>
      </c>
      <c r="B333" s="62" t="s">
        <v>368</v>
      </c>
      <c r="C333" s="145">
        <v>0</v>
      </c>
      <c r="D333" s="206">
        <v>559</v>
      </c>
      <c r="E333" s="97"/>
      <c r="F333" s="146"/>
    </row>
    <row r="334" spans="1:6" s="87" customFormat="1" ht="18" customHeight="1">
      <c r="A334" s="141" t="s">
        <v>158</v>
      </c>
      <c r="B334" s="62" t="s">
        <v>369</v>
      </c>
      <c r="C334" s="145">
        <v>0</v>
      </c>
      <c r="D334" s="206">
        <v>0.82</v>
      </c>
      <c r="E334" s="97"/>
      <c r="F334" s="146"/>
    </row>
    <row r="335" spans="1:6" s="87" customFormat="1" ht="18" customHeight="1">
      <c r="A335" s="141" t="s">
        <v>158</v>
      </c>
      <c r="B335" s="62" t="s">
        <v>370</v>
      </c>
      <c r="C335" s="145">
        <v>80</v>
      </c>
      <c r="D335" s="206">
        <v>30</v>
      </c>
      <c r="E335" s="97">
        <v>-0.625</v>
      </c>
      <c r="F335" s="146"/>
    </row>
    <row r="336" spans="1:6" s="87" customFormat="1" ht="18" customHeight="1">
      <c r="A336" s="141" t="s">
        <v>158</v>
      </c>
      <c r="B336" s="62" t="s">
        <v>371</v>
      </c>
      <c r="C336" s="145">
        <v>40</v>
      </c>
      <c r="D336" s="206">
        <v>3906.31</v>
      </c>
      <c r="E336" s="97">
        <v>96.65775</v>
      </c>
      <c r="F336" s="146"/>
    </row>
    <row r="337" spans="1:6" s="87" customFormat="1" ht="18" customHeight="1">
      <c r="A337" s="141" t="s">
        <v>158</v>
      </c>
      <c r="B337" s="62" t="s">
        <v>372</v>
      </c>
      <c r="C337" s="145">
        <v>0</v>
      </c>
      <c r="D337" s="206">
        <v>760</v>
      </c>
      <c r="E337" s="97"/>
      <c r="F337" s="146"/>
    </row>
    <row r="338" spans="1:6" s="87" customFormat="1" ht="18" customHeight="1">
      <c r="A338" s="141" t="s">
        <v>158</v>
      </c>
      <c r="B338" s="62" t="s">
        <v>373</v>
      </c>
      <c r="C338" s="145">
        <v>3</v>
      </c>
      <c r="D338" s="206">
        <v>183</v>
      </c>
      <c r="E338" s="97">
        <v>60</v>
      </c>
      <c r="F338" s="146"/>
    </row>
    <row r="339" spans="1:6" s="87" customFormat="1" ht="18" customHeight="1">
      <c r="A339" s="141" t="s">
        <v>158</v>
      </c>
      <c r="B339" s="62" t="s">
        <v>374</v>
      </c>
      <c r="C339" s="145">
        <v>0</v>
      </c>
      <c r="D339" s="135"/>
      <c r="E339" s="97"/>
      <c r="F339" s="146"/>
    </row>
    <row r="340" spans="1:6" s="87" customFormat="1" ht="18" customHeight="1">
      <c r="A340" s="141" t="s">
        <v>158</v>
      </c>
      <c r="B340" s="62" t="s">
        <v>375</v>
      </c>
      <c r="C340" s="145">
        <v>3</v>
      </c>
      <c r="D340" s="135"/>
      <c r="E340" s="97">
        <v>-1</v>
      </c>
      <c r="F340" s="146"/>
    </row>
    <row r="341" spans="1:6" s="87" customFormat="1" ht="18" customHeight="1">
      <c r="A341" s="141" t="s">
        <v>158</v>
      </c>
      <c r="B341" s="62" t="s">
        <v>376</v>
      </c>
      <c r="C341" s="145">
        <v>699</v>
      </c>
      <c r="D341" s="206">
        <v>207</v>
      </c>
      <c r="E341" s="97">
        <v>-0.703862660944206</v>
      </c>
      <c r="F341" s="146"/>
    </row>
    <row r="342" spans="1:6" s="87" customFormat="1" ht="18" customHeight="1">
      <c r="A342" s="141" t="s">
        <v>158</v>
      </c>
      <c r="B342" s="62" t="s">
        <v>377</v>
      </c>
      <c r="C342" s="145">
        <v>0</v>
      </c>
      <c r="D342" s="206">
        <v>41.06</v>
      </c>
      <c r="E342" s="97"/>
      <c r="F342" s="146"/>
    </row>
    <row r="343" spans="1:6" s="87" customFormat="1" ht="18" customHeight="1">
      <c r="A343" s="141" t="s">
        <v>158</v>
      </c>
      <c r="B343" s="62" t="s">
        <v>201</v>
      </c>
      <c r="C343" s="145">
        <v>280</v>
      </c>
      <c r="D343" s="206">
        <v>1200</v>
      </c>
      <c r="E343" s="97">
        <v>3.2857142857142856</v>
      </c>
      <c r="F343" s="146"/>
    </row>
    <row r="344" spans="1:6" s="87" customFormat="1" ht="18" customHeight="1">
      <c r="A344" s="141" t="s">
        <v>158</v>
      </c>
      <c r="B344" s="62" t="s">
        <v>166</v>
      </c>
      <c r="C344" s="145">
        <v>0</v>
      </c>
      <c r="D344" s="135"/>
      <c r="E344" s="97"/>
      <c r="F344" s="146"/>
    </row>
    <row r="345" spans="1:6" s="87" customFormat="1" ht="18" customHeight="1">
      <c r="A345" s="87" t="s">
        <v>378</v>
      </c>
      <c r="B345" s="62" t="s">
        <v>379</v>
      </c>
      <c r="C345" s="145">
        <v>11788</v>
      </c>
      <c r="D345" s="206">
        <v>15</v>
      </c>
      <c r="E345" s="97">
        <v>-0.9987275195113675</v>
      </c>
      <c r="F345" s="146"/>
    </row>
    <row r="346" spans="1:6" s="201" customFormat="1" ht="18" customHeight="1">
      <c r="A346" s="201" t="s">
        <v>378</v>
      </c>
      <c r="B346" s="202" t="s">
        <v>380</v>
      </c>
      <c r="C346" s="208">
        <v>120</v>
      </c>
      <c r="D346" s="149">
        <v>100</v>
      </c>
      <c r="E346" s="97">
        <v>-0.16666666666666663</v>
      </c>
      <c r="F346" s="205"/>
    </row>
    <row r="347" spans="1:6" s="87" customFormat="1" ht="18" customHeight="1">
      <c r="A347" s="87" t="s">
        <v>378</v>
      </c>
      <c r="B347" s="62" t="s">
        <v>156</v>
      </c>
      <c r="C347" s="145">
        <v>0</v>
      </c>
      <c r="D347" s="135"/>
      <c r="E347" s="97"/>
      <c r="F347" s="146"/>
    </row>
    <row r="348" spans="1:6" s="87" customFormat="1" ht="18" customHeight="1">
      <c r="A348" s="87" t="s">
        <v>378</v>
      </c>
      <c r="B348" s="62" t="s">
        <v>157</v>
      </c>
      <c r="C348" s="145">
        <v>100</v>
      </c>
      <c r="D348" s="135"/>
      <c r="E348" s="97">
        <v>-1</v>
      </c>
      <c r="F348" s="146"/>
    </row>
    <row r="349" spans="1:6" s="87" customFormat="1" ht="18" customHeight="1">
      <c r="A349" s="87" t="s">
        <v>378</v>
      </c>
      <c r="B349" s="62" t="s">
        <v>159</v>
      </c>
      <c r="C349" s="145">
        <v>0</v>
      </c>
      <c r="D349" s="135"/>
      <c r="E349" s="97"/>
      <c r="F349" s="146"/>
    </row>
    <row r="350" spans="1:6" s="87" customFormat="1" ht="18" customHeight="1">
      <c r="A350" s="87" t="s">
        <v>378</v>
      </c>
      <c r="B350" s="62" t="s">
        <v>381</v>
      </c>
      <c r="C350" s="145">
        <v>0</v>
      </c>
      <c r="D350" s="206">
        <v>100</v>
      </c>
      <c r="E350" s="97"/>
      <c r="F350" s="146"/>
    </row>
    <row r="351" spans="1:6" s="87" customFormat="1" ht="18" customHeight="1">
      <c r="A351" s="87" t="s">
        <v>378</v>
      </c>
      <c r="B351" s="62" t="s">
        <v>166</v>
      </c>
      <c r="C351" s="145">
        <v>0</v>
      </c>
      <c r="D351" s="135"/>
      <c r="E351" s="97"/>
      <c r="F351" s="146"/>
    </row>
    <row r="352" spans="1:6" s="87" customFormat="1" ht="18" customHeight="1">
      <c r="A352" s="87" t="s">
        <v>378</v>
      </c>
      <c r="B352" s="62" t="s">
        <v>382</v>
      </c>
      <c r="C352" s="145">
        <v>20</v>
      </c>
      <c r="D352" s="135"/>
      <c r="E352" s="97">
        <v>-1</v>
      </c>
      <c r="F352" s="146"/>
    </row>
    <row r="353" spans="1:6" s="87" customFormat="1" ht="18" customHeight="1">
      <c r="A353" s="87" t="s">
        <v>378</v>
      </c>
      <c r="B353" s="158" t="s">
        <v>383</v>
      </c>
      <c r="C353" s="145">
        <v>0</v>
      </c>
      <c r="D353" s="135"/>
      <c r="E353" s="97"/>
      <c r="F353" s="146"/>
    </row>
    <row r="354" spans="1:6" s="87" customFormat="1" ht="18" customHeight="1">
      <c r="A354" s="87" t="s">
        <v>158</v>
      </c>
      <c r="B354" s="62" t="s">
        <v>156</v>
      </c>
      <c r="C354" s="145">
        <v>0</v>
      </c>
      <c r="D354" s="135"/>
      <c r="E354" s="97"/>
      <c r="F354" s="146"/>
    </row>
    <row r="355" spans="1:6" s="87" customFormat="1" ht="18" customHeight="1">
      <c r="A355" s="87" t="s">
        <v>158</v>
      </c>
      <c r="B355" s="62" t="s">
        <v>157</v>
      </c>
      <c r="C355" s="145">
        <v>0</v>
      </c>
      <c r="D355" s="135"/>
      <c r="E355" s="97"/>
      <c r="F355" s="146"/>
    </row>
    <row r="356" spans="1:6" s="87" customFormat="1" ht="18" customHeight="1">
      <c r="A356" s="87" t="s">
        <v>158</v>
      </c>
      <c r="B356" s="62" t="s">
        <v>159</v>
      </c>
      <c r="C356" s="145">
        <v>0</v>
      </c>
      <c r="D356" s="135"/>
      <c r="E356" s="97"/>
      <c r="F356" s="146"/>
    </row>
    <row r="357" spans="1:6" s="87" customFormat="1" ht="18" customHeight="1">
      <c r="A357" s="87" t="s">
        <v>158</v>
      </c>
      <c r="B357" s="62" t="s">
        <v>384</v>
      </c>
      <c r="C357" s="145">
        <v>0</v>
      </c>
      <c r="D357" s="135"/>
      <c r="E357" s="97"/>
      <c r="F357" s="146"/>
    </row>
    <row r="358" spans="1:6" s="87" customFormat="1" ht="18" customHeight="1">
      <c r="A358" s="87" t="s">
        <v>158</v>
      </c>
      <c r="B358" s="62" t="s">
        <v>385</v>
      </c>
      <c r="C358" s="145">
        <v>0</v>
      </c>
      <c r="D358" s="135"/>
      <c r="E358" s="97"/>
      <c r="F358" s="146"/>
    </row>
    <row r="359" spans="1:6" s="87" customFormat="1" ht="18" customHeight="1">
      <c r="A359" s="87" t="s">
        <v>158</v>
      </c>
      <c r="B359" s="62" t="s">
        <v>386</v>
      </c>
      <c r="C359" s="145">
        <v>0</v>
      </c>
      <c r="D359" s="135"/>
      <c r="E359" s="97"/>
      <c r="F359" s="146"/>
    </row>
    <row r="360" spans="1:6" s="87" customFormat="1" ht="18" customHeight="1">
      <c r="A360" s="87" t="s">
        <v>158</v>
      </c>
      <c r="B360" s="62" t="s">
        <v>387</v>
      </c>
      <c r="C360" s="145">
        <v>0</v>
      </c>
      <c r="D360" s="135"/>
      <c r="E360" s="97"/>
      <c r="F360" s="146"/>
    </row>
    <row r="361" spans="1:6" s="87" customFormat="1" ht="18" customHeight="1">
      <c r="A361" s="87" t="s">
        <v>158</v>
      </c>
      <c r="B361" s="62" t="s">
        <v>388</v>
      </c>
      <c r="C361" s="145">
        <v>0</v>
      </c>
      <c r="D361" s="135"/>
      <c r="E361" s="97"/>
      <c r="F361" s="146"/>
    </row>
    <row r="362" spans="1:6" s="87" customFormat="1" ht="18" customHeight="1">
      <c r="A362" s="87" t="s">
        <v>158</v>
      </c>
      <c r="B362" s="62" t="s">
        <v>389</v>
      </c>
      <c r="C362" s="145">
        <v>0</v>
      </c>
      <c r="D362" s="135"/>
      <c r="E362" s="97"/>
      <c r="F362" s="146"/>
    </row>
    <row r="363" spans="1:6" s="87" customFormat="1" ht="18" customHeight="1">
      <c r="A363" s="87" t="s">
        <v>158</v>
      </c>
      <c r="B363" s="62" t="s">
        <v>166</v>
      </c>
      <c r="C363" s="145">
        <v>0</v>
      </c>
      <c r="D363" s="135"/>
      <c r="E363" s="97"/>
      <c r="F363" s="146"/>
    </row>
    <row r="364" spans="1:6" s="87" customFormat="1" ht="18" customHeight="1">
      <c r="A364" s="87" t="s">
        <v>158</v>
      </c>
      <c r="B364" s="62" t="s">
        <v>390</v>
      </c>
      <c r="C364" s="145">
        <v>0</v>
      </c>
      <c r="D364" s="135"/>
      <c r="E364" s="97"/>
      <c r="F364" s="146"/>
    </row>
    <row r="365" spans="1:6" s="87" customFormat="1" ht="18" customHeight="1">
      <c r="A365" s="87" t="s">
        <v>158</v>
      </c>
      <c r="B365" s="158" t="s">
        <v>391</v>
      </c>
      <c r="C365" s="145">
        <v>0</v>
      </c>
      <c r="D365" s="135"/>
      <c r="E365" s="97"/>
      <c r="F365" s="146"/>
    </row>
    <row r="366" spans="1:6" s="87" customFormat="1" ht="18" customHeight="1">
      <c r="A366" s="87" t="s">
        <v>158</v>
      </c>
      <c r="B366" s="62" t="s">
        <v>156</v>
      </c>
      <c r="C366" s="145">
        <v>0</v>
      </c>
      <c r="D366" s="135"/>
      <c r="E366" s="97"/>
      <c r="F366" s="146"/>
    </row>
    <row r="367" spans="1:6" s="87" customFormat="1" ht="18" customHeight="1">
      <c r="A367" s="87" t="s">
        <v>158</v>
      </c>
      <c r="B367" s="62" t="s">
        <v>157</v>
      </c>
      <c r="C367" s="145">
        <v>0</v>
      </c>
      <c r="D367" s="135"/>
      <c r="E367" s="97"/>
      <c r="F367" s="146"/>
    </row>
    <row r="368" spans="1:6" s="87" customFormat="1" ht="18" customHeight="1">
      <c r="A368" s="87" t="s">
        <v>158</v>
      </c>
      <c r="B368" s="62" t="s">
        <v>159</v>
      </c>
      <c r="C368" s="145">
        <v>0</v>
      </c>
      <c r="D368" s="135"/>
      <c r="E368" s="97"/>
      <c r="F368" s="146"/>
    </row>
    <row r="369" spans="1:6" s="87" customFormat="1" ht="18" customHeight="1">
      <c r="A369" s="87" t="s">
        <v>158</v>
      </c>
      <c r="B369" s="62" t="s">
        <v>392</v>
      </c>
      <c r="C369" s="145">
        <v>0</v>
      </c>
      <c r="D369" s="135"/>
      <c r="E369" s="97"/>
      <c r="F369" s="146"/>
    </row>
    <row r="370" spans="1:6" s="87" customFormat="1" ht="18" customHeight="1">
      <c r="A370" s="87" t="s">
        <v>158</v>
      </c>
      <c r="B370" s="62" t="s">
        <v>393</v>
      </c>
      <c r="C370" s="145">
        <v>0</v>
      </c>
      <c r="D370" s="135"/>
      <c r="E370" s="97"/>
      <c r="F370" s="146"/>
    </row>
    <row r="371" spans="1:6" s="87" customFormat="1" ht="18" customHeight="1">
      <c r="A371" s="87" t="s">
        <v>158</v>
      </c>
      <c r="B371" s="62" t="s">
        <v>394</v>
      </c>
      <c r="C371" s="145">
        <v>0</v>
      </c>
      <c r="D371" s="135"/>
      <c r="E371" s="97"/>
      <c r="F371" s="146"/>
    </row>
    <row r="372" spans="1:6" s="87" customFormat="1" ht="18" customHeight="1">
      <c r="A372" s="87" t="s">
        <v>158</v>
      </c>
      <c r="B372" s="62" t="s">
        <v>166</v>
      </c>
      <c r="C372" s="145">
        <v>0</v>
      </c>
      <c r="D372" s="135"/>
      <c r="E372" s="97"/>
      <c r="F372" s="146"/>
    </row>
    <row r="373" spans="1:6" s="87" customFormat="1" ht="18" customHeight="1">
      <c r="A373" s="87" t="s">
        <v>158</v>
      </c>
      <c r="B373" s="62" t="s">
        <v>395</v>
      </c>
      <c r="C373" s="145">
        <v>0</v>
      </c>
      <c r="D373" s="135"/>
      <c r="E373" s="97"/>
      <c r="F373" s="146"/>
    </row>
    <row r="374" spans="1:6" s="201" customFormat="1" ht="18" customHeight="1">
      <c r="A374" s="201" t="s">
        <v>158</v>
      </c>
      <c r="B374" s="202" t="s">
        <v>396</v>
      </c>
      <c r="C374" s="203">
        <v>720</v>
      </c>
      <c r="D374" s="204">
        <f>SUM(D375:D387)</f>
        <v>288.90999999999997</v>
      </c>
      <c r="E374" s="97">
        <v>-0.5987361111111111</v>
      </c>
      <c r="F374" s="205"/>
    </row>
    <row r="375" spans="1:6" s="87" customFormat="1" ht="18" customHeight="1">
      <c r="A375" s="87" t="s">
        <v>204</v>
      </c>
      <c r="B375" s="62" t="s">
        <v>156</v>
      </c>
      <c r="C375" s="145">
        <v>316</v>
      </c>
      <c r="D375" s="206">
        <v>240.91</v>
      </c>
      <c r="E375" s="97">
        <v>-0.237626582278481</v>
      </c>
      <c r="F375" s="146"/>
    </row>
    <row r="376" spans="1:6" s="87" customFormat="1" ht="18" customHeight="1">
      <c r="A376" s="87" t="s">
        <v>204</v>
      </c>
      <c r="B376" s="62" t="s">
        <v>157</v>
      </c>
      <c r="C376" s="145">
        <v>0</v>
      </c>
      <c r="D376" s="97"/>
      <c r="E376" s="97"/>
      <c r="F376" s="146"/>
    </row>
    <row r="377" spans="1:6" s="87" customFormat="1" ht="18" customHeight="1">
      <c r="A377" s="87" t="s">
        <v>204</v>
      </c>
      <c r="B377" s="62" t="s">
        <v>159</v>
      </c>
      <c r="C377" s="145">
        <v>0</v>
      </c>
      <c r="D377" s="97"/>
      <c r="E377" s="97"/>
      <c r="F377" s="146"/>
    </row>
    <row r="378" spans="1:6" s="87" customFormat="1" ht="18" customHeight="1">
      <c r="A378" s="87" t="s">
        <v>204</v>
      </c>
      <c r="B378" s="62" t="s">
        <v>397</v>
      </c>
      <c r="C378" s="145">
        <v>4</v>
      </c>
      <c r="D378" s="206">
        <v>5</v>
      </c>
      <c r="E378" s="97">
        <v>0.25</v>
      </c>
      <c r="F378" s="146"/>
    </row>
    <row r="379" spans="1:6" s="87" customFormat="1" ht="18" customHeight="1">
      <c r="A379" s="87" t="s">
        <v>204</v>
      </c>
      <c r="B379" s="62" t="s">
        <v>398</v>
      </c>
      <c r="C379" s="145">
        <v>15</v>
      </c>
      <c r="D379" s="206">
        <v>10</v>
      </c>
      <c r="E379" s="97">
        <v>-0.33333333333333337</v>
      </c>
      <c r="F379" s="157"/>
    </row>
    <row r="380" spans="1:6" s="87" customFormat="1" ht="18" customHeight="1">
      <c r="A380" s="87" t="s">
        <v>158</v>
      </c>
      <c r="B380" s="62" t="s">
        <v>399</v>
      </c>
      <c r="C380" s="145">
        <v>6</v>
      </c>
      <c r="D380" s="206">
        <v>16</v>
      </c>
      <c r="E380" s="97">
        <v>1.6666666666666665</v>
      </c>
      <c r="F380" s="146"/>
    </row>
    <row r="381" spans="1:6" s="87" customFormat="1" ht="18" customHeight="1">
      <c r="A381" s="87" t="s">
        <v>158</v>
      </c>
      <c r="B381" s="62" t="s">
        <v>400</v>
      </c>
      <c r="C381" s="145">
        <v>40</v>
      </c>
      <c r="D381" s="97"/>
      <c r="E381" s="97">
        <v>-1</v>
      </c>
      <c r="F381" s="146"/>
    </row>
    <row r="382" spans="1:6" s="87" customFormat="1" ht="18" customHeight="1">
      <c r="A382" s="87" t="s">
        <v>158</v>
      </c>
      <c r="B382" s="62" t="s">
        <v>401</v>
      </c>
      <c r="C382" s="145">
        <v>0</v>
      </c>
      <c r="D382" s="97"/>
      <c r="E382" s="97"/>
      <c r="F382" s="146"/>
    </row>
    <row r="383" spans="1:6" s="87" customFormat="1" ht="18" customHeight="1">
      <c r="A383" s="87" t="s">
        <v>158</v>
      </c>
      <c r="B383" s="62" t="s">
        <v>402</v>
      </c>
      <c r="C383" s="145">
        <v>20</v>
      </c>
      <c r="D383" s="206">
        <v>10</v>
      </c>
      <c r="E383" s="97">
        <v>-0.5</v>
      </c>
      <c r="F383" s="146"/>
    </row>
    <row r="384" spans="1:6" s="87" customFormat="1" ht="18" customHeight="1">
      <c r="A384" s="87" t="s">
        <v>158</v>
      </c>
      <c r="B384" s="62" t="s">
        <v>403</v>
      </c>
      <c r="C384" s="145">
        <v>0</v>
      </c>
      <c r="D384" s="97"/>
      <c r="E384" s="97"/>
      <c r="F384" s="146"/>
    </row>
    <row r="385" spans="1:6" s="87" customFormat="1" ht="18" customHeight="1">
      <c r="A385" s="87" t="s">
        <v>158</v>
      </c>
      <c r="B385" s="62" t="s">
        <v>404</v>
      </c>
      <c r="C385" s="145">
        <v>0</v>
      </c>
      <c r="D385" s="97"/>
      <c r="E385" s="97"/>
      <c r="F385" s="146"/>
    </row>
    <row r="386" spans="1:6" s="87" customFormat="1" ht="18" customHeight="1">
      <c r="A386" s="87" t="s">
        <v>158</v>
      </c>
      <c r="B386" s="62" t="s">
        <v>166</v>
      </c>
      <c r="C386" s="145">
        <v>0</v>
      </c>
      <c r="D386" s="97"/>
      <c r="E386" s="97"/>
      <c r="F386" s="146"/>
    </row>
    <row r="387" spans="1:6" s="87" customFormat="1" ht="18" customHeight="1">
      <c r="A387" s="87" t="s">
        <v>158</v>
      </c>
      <c r="B387" s="62" t="s">
        <v>405</v>
      </c>
      <c r="C387" s="145">
        <v>319</v>
      </c>
      <c r="D387" s="206">
        <v>7</v>
      </c>
      <c r="E387" s="97">
        <v>-0.9780564263322884</v>
      </c>
      <c r="F387" s="146"/>
    </row>
    <row r="388" spans="1:6" s="87" customFormat="1" ht="18" customHeight="1">
      <c r="A388" s="87" t="s">
        <v>158</v>
      </c>
      <c r="B388" s="158" t="s">
        <v>406</v>
      </c>
      <c r="C388" s="145">
        <v>0</v>
      </c>
      <c r="D388" s="135"/>
      <c r="E388" s="97"/>
      <c r="F388" s="146"/>
    </row>
    <row r="389" spans="1:6" s="87" customFormat="1" ht="18" customHeight="1">
      <c r="A389" s="87" t="s">
        <v>158</v>
      </c>
      <c r="B389" s="62" t="s">
        <v>156</v>
      </c>
      <c r="C389" s="145">
        <v>0</v>
      </c>
      <c r="D389" s="135"/>
      <c r="E389" s="97"/>
      <c r="F389" s="146"/>
    </row>
    <row r="390" spans="1:6" s="87" customFormat="1" ht="18" customHeight="1">
      <c r="A390" s="87" t="s">
        <v>158</v>
      </c>
      <c r="B390" s="62" t="s">
        <v>157</v>
      </c>
      <c r="C390" s="145">
        <v>0</v>
      </c>
      <c r="D390" s="135"/>
      <c r="E390" s="97"/>
      <c r="F390" s="146"/>
    </row>
    <row r="391" spans="1:6" s="87" customFormat="1" ht="18" customHeight="1">
      <c r="A391" s="87" t="s">
        <v>158</v>
      </c>
      <c r="B391" s="62" t="s">
        <v>159</v>
      </c>
      <c r="C391" s="145">
        <v>0</v>
      </c>
      <c r="D391" s="135"/>
      <c r="E391" s="97"/>
      <c r="F391" s="146"/>
    </row>
    <row r="392" spans="1:6" s="87" customFormat="1" ht="18" customHeight="1">
      <c r="A392" s="87" t="s">
        <v>158</v>
      </c>
      <c r="B392" s="62" t="s">
        <v>407</v>
      </c>
      <c r="C392" s="145">
        <v>0</v>
      </c>
      <c r="D392" s="135"/>
      <c r="E392" s="97"/>
      <c r="F392" s="146"/>
    </row>
    <row r="393" spans="1:6" s="87" customFormat="1" ht="18" customHeight="1">
      <c r="A393" s="87" t="s">
        <v>158</v>
      </c>
      <c r="B393" s="62" t="s">
        <v>408</v>
      </c>
      <c r="C393" s="145">
        <v>0</v>
      </c>
      <c r="D393" s="135"/>
      <c r="E393" s="97"/>
      <c r="F393" s="146"/>
    </row>
    <row r="394" spans="1:6" s="87" customFormat="1" ht="18" customHeight="1">
      <c r="A394" s="87" t="s">
        <v>158</v>
      </c>
      <c r="B394" s="62" t="s">
        <v>409</v>
      </c>
      <c r="C394" s="145">
        <v>0</v>
      </c>
      <c r="D394" s="135"/>
      <c r="E394" s="97"/>
      <c r="F394" s="146"/>
    </row>
    <row r="395" spans="1:6" s="87" customFormat="1" ht="18" customHeight="1">
      <c r="A395" s="87" t="s">
        <v>158</v>
      </c>
      <c r="B395" s="62" t="s">
        <v>166</v>
      </c>
      <c r="C395" s="145">
        <v>0</v>
      </c>
      <c r="D395" s="135"/>
      <c r="E395" s="97"/>
      <c r="F395" s="146"/>
    </row>
    <row r="396" spans="1:6" s="87" customFormat="1" ht="18" customHeight="1">
      <c r="A396" s="87" t="s">
        <v>158</v>
      </c>
      <c r="B396" s="62" t="s">
        <v>410</v>
      </c>
      <c r="C396" s="145">
        <v>0</v>
      </c>
      <c r="D396" s="135"/>
      <c r="E396" s="97"/>
      <c r="F396" s="146"/>
    </row>
    <row r="397" spans="1:6" s="87" customFormat="1" ht="18" customHeight="1">
      <c r="A397" s="87" t="s">
        <v>158</v>
      </c>
      <c r="B397" s="158" t="s">
        <v>411</v>
      </c>
      <c r="C397" s="145">
        <v>866</v>
      </c>
      <c r="D397" s="135"/>
      <c r="E397" s="97">
        <v>-1</v>
      </c>
      <c r="F397" s="146"/>
    </row>
    <row r="398" spans="1:6" s="87" customFormat="1" ht="18" customHeight="1">
      <c r="A398" s="87" t="s">
        <v>158</v>
      </c>
      <c r="B398" s="62" t="s">
        <v>156</v>
      </c>
      <c r="C398" s="145">
        <v>0</v>
      </c>
      <c r="D398" s="135"/>
      <c r="E398" s="97"/>
      <c r="F398" s="146"/>
    </row>
    <row r="399" spans="1:6" s="87" customFormat="1" ht="18" customHeight="1">
      <c r="A399" s="87" t="s">
        <v>158</v>
      </c>
      <c r="B399" s="62" t="s">
        <v>157</v>
      </c>
      <c r="C399" s="145">
        <v>0</v>
      </c>
      <c r="D399" s="135"/>
      <c r="E399" s="97"/>
      <c r="F399" s="146"/>
    </row>
    <row r="400" spans="1:6" s="87" customFormat="1" ht="18" customHeight="1">
      <c r="A400" s="87" t="s">
        <v>158</v>
      </c>
      <c r="B400" s="62" t="s">
        <v>159</v>
      </c>
      <c r="C400" s="145">
        <v>0</v>
      </c>
      <c r="D400" s="135"/>
      <c r="E400" s="97"/>
      <c r="F400" s="146"/>
    </row>
    <row r="401" spans="1:6" s="87" customFormat="1" ht="18" customHeight="1">
      <c r="A401" s="87" t="s">
        <v>158</v>
      </c>
      <c r="B401" s="62" t="s">
        <v>412</v>
      </c>
      <c r="C401" s="145">
        <v>0</v>
      </c>
      <c r="D401" s="135"/>
      <c r="E401" s="97"/>
      <c r="F401" s="146"/>
    </row>
    <row r="402" spans="1:6" s="87" customFormat="1" ht="18" customHeight="1">
      <c r="A402" s="87" t="s">
        <v>158</v>
      </c>
      <c r="B402" s="62" t="s">
        <v>413</v>
      </c>
      <c r="C402" s="145">
        <v>0</v>
      </c>
      <c r="D402" s="135"/>
      <c r="E402" s="97"/>
      <c r="F402" s="146"/>
    </row>
    <row r="403" spans="1:6" s="87" customFormat="1" ht="18" customHeight="1">
      <c r="A403" s="87" t="s">
        <v>158</v>
      </c>
      <c r="B403" s="62" t="s">
        <v>414</v>
      </c>
      <c r="C403" s="145">
        <v>866</v>
      </c>
      <c r="D403" s="135"/>
      <c r="E403" s="97">
        <v>-1</v>
      </c>
      <c r="F403" s="146"/>
    </row>
    <row r="404" spans="1:6" s="87" customFormat="1" ht="18" customHeight="1">
      <c r="A404" s="87" t="s">
        <v>158</v>
      </c>
      <c r="B404" s="62" t="s">
        <v>166</v>
      </c>
      <c r="C404" s="145">
        <v>0</v>
      </c>
      <c r="D404" s="135"/>
      <c r="E404" s="97"/>
      <c r="F404" s="146"/>
    </row>
    <row r="405" spans="1:6" s="87" customFormat="1" ht="18" customHeight="1">
      <c r="A405" s="87" t="s">
        <v>158</v>
      </c>
      <c r="B405" s="62" t="s">
        <v>415</v>
      </c>
      <c r="C405" s="145">
        <v>0</v>
      </c>
      <c r="D405" s="135"/>
      <c r="E405" s="97"/>
      <c r="F405" s="146"/>
    </row>
    <row r="406" spans="1:6" s="87" customFormat="1" ht="18" customHeight="1">
      <c r="A406" s="87" t="s">
        <v>158</v>
      </c>
      <c r="B406" s="158" t="s">
        <v>416</v>
      </c>
      <c r="C406" s="159">
        <v>54</v>
      </c>
      <c r="D406" s="135">
        <f>SUM(D407:D413)</f>
        <v>49.51</v>
      </c>
      <c r="E406" s="97">
        <v>-0.0831481481481482</v>
      </c>
      <c r="F406" s="146"/>
    </row>
    <row r="407" spans="1:6" s="87" customFormat="1" ht="18" customHeight="1">
      <c r="A407" s="87" t="s">
        <v>158</v>
      </c>
      <c r="B407" s="62" t="s">
        <v>156</v>
      </c>
      <c r="C407" s="145">
        <v>38</v>
      </c>
      <c r="D407" s="206">
        <v>35.51</v>
      </c>
      <c r="E407" s="97">
        <v>-0.06552631578947377</v>
      </c>
      <c r="F407" s="146"/>
    </row>
    <row r="408" spans="1:6" s="87" customFormat="1" ht="18" customHeight="1">
      <c r="A408" s="87" t="s">
        <v>158</v>
      </c>
      <c r="B408" s="62" t="s">
        <v>157</v>
      </c>
      <c r="C408" s="145">
        <v>14</v>
      </c>
      <c r="D408" s="206">
        <v>14</v>
      </c>
      <c r="E408" s="97">
        <v>0</v>
      </c>
      <c r="F408" s="146"/>
    </row>
    <row r="409" spans="1:6" s="87" customFormat="1" ht="18" customHeight="1">
      <c r="A409" s="87" t="s">
        <v>158</v>
      </c>
      <c r="B409" s="62" t="s">
        <v>159</v>
      </c>
      <c r="C409" s="145">
        <v>0</v>
      </c>
      <c r="D409" s="135"/>
      <c r="E409" s="97"/>
      <c r="F409" s="146"/>
    </row>
    <row r="410" spans="1:6" s="87" customFormat="1" ht="18" customHeight="1">
      <c r="A410" s="87" t="s">
        <v>158</v>
      </c>
      <c r="B410" s="62" t="s">
        <v>417</v>
      </c>
      <c r="C410" s="145">
        <v>0</v>
      </c>
      <c r="D410" s="135"/>
      <c r="E410" s="97"/>
      <c r="F410" s="146"/>
    </row>
    <row r="411" spans="1:6" s="87" customFormat="1" ht="18" customHeight="1">
      <c r="A411" s="87" t="s">
        <v>158</v>
      </c>
      <c r="B411" s="62" t="s">
        <v>418</v>
      </c>
      <c r="C411" s="145">
        <v>1</v>
      </c>
      <c r="D411" s="135"/>
      <c r="E411" s="97">
        <v>-1</v>
      </c>
      <c r="F411" s="146"/>
    </row>
    <row r="412" spans="1:6" s="87" customFormat="1" ht="18" customHeight="1">
      <c r="A412" s="87" t="s">
        <v>158</v>
      </c>
      <c r="B412" s="62" t="s">
        <v>166</v>
      </c>
      <c r="C412" s="145">
        <v>0</v>
      </c>
      <c r="D412" s="135"/>
      <c r="E412" s="97"/>
      <c r="F412" s="146"/>
    </row>
    <row r="413" spans="1:6" s="87" customFormat="1" ht="18" customHeight="1">
      <c r="A413" s="87" t="s">
        <v>158</v>
      </c>
      <c r="B413" s="62" t="s">
        <v>419</v>
      </c>
      <c r="C413" s="145">
        <v>1</v>
      </c>
      <c r="D413" s="135"/>
      <c r="E413" s="97">
        <v>-1</v>
      </c>
      <c r="F413" s="146"/>
    </row>
    <row r="414" spans="1:6" s="87" customFormat="1" ht="18" customHeight="1">
      <c r="A414" s="87" t="s">
        <v>158</v>
      </c>
      <c r="B414" s="158" t="s">
        <v>420</v>
      </c>
      <c r="C414" s="145">
        <v>0</v>
      </c>
      <c r="D414" s="135"/>
      <c r="E414" s="97"/>
      <c r="F414" s="146"/>
    </row>
    <row r="415" spans="1:6" s="87" customFormat="1" ht="18" customHeight="1">
      <c r="A415" s="87" t="s">
        <v>158</v>
      </c>
      <c r="B415" s="62" t="s">
        <v>156</v>
      </c>
      <c r="C415" s="145">
        <v>0</v>
      </c>
      <c r="D415" s="135"/>
      <c r="E415" s="97"/>
      <c r="F415" s="146"/>
    </row>
    <row r="416" spans="1:6" s="141" customFormat="1" ht="18" customHeight="1">
      <c r="A416" s="87" t="s">
        <v>158</v>
      </c>
      <c r="B416" s="62" t="s">
        <v>157</v>
      </c>
      <c r="C416" s="145">
        <v>0</v>
      </c>
      <c r="D416" s="135"/>
      <c r="E416" s="97"/>
      <c r="F416" s="146"/>
    </row>
    <row r="417" spans="1:6" s="141" customFormat="1" ht="18" customHeight="1">
      <c r="A417" s="141" t="s">
        <v>185</v>
      </c>
      <c r="B417" s="62" t="s">
        <v>421</v>
      </c>
      <c r="C417" s="145">
        <v>0</v>
      </c>
      <c r="D417" s="135"/>
      <c r="E417" s="97"/>
      <c r="F417" s="157"/>
    </row>
    <row r="418" spans="1:6" s="141" customFormat="1" ht="18" customHeight="1">
      <c r="A418" s="141" t="s">
        <v>185</v>
      </c>
      <c r="B418" s="62" t="s">
        <v>422</v>
      </c>
      <c r="C418" s="145">
        <v>0</v>
      </c>
      <c r="D418" s="135"/>
      <c r="E418" s="97"/>
      <c r="F418" s="157"/>
    </row>
    <row r="419" spans="1:6" s="141" customFormat="1" ht="18" customHeight="1">
      <c r="A419" s="141" t="s">
        <v>185</v>
      </c>
      <c r="B419" s="62" t="s">
        <v>423</v>
      </c>
      <c r="C419" s="145">
        <v>0</v>
      </c>
      <c r="D419" s="135"/>
      <c r="E419" s="97"/>
      <c r="F419" s="157"/>
    </row>
    <row r="420" spans="1:6" s="141" customFormat="1" ht="18" customHeight="1">
      <c r="A420" s="141" t="s">
        <v>185</v>
      </c>
      <c r="B420" s="62" t="s">
        <v>375</v>
      </c>
      <c r="C420" s="145">
        <v>0</v>
      </c>
      <c r="D420" s="135"/>
      <c r="E420" s="97"/>
      <c r="F420" s="157"/>
    </row>
    <row r="421" spans="1:6" s="141" customFormat="1" ht="18" customHeight="1">
      <c r="A421" s="141" t="s">
        <v>185</v>
      </c>
      <c r="B421" s="62" t="s">
        <v>424</v>
      </c>
      <c r="C421" s="145">
        <v>0</v>
      </c>
      <c r="D421" s="135"/>
      <c r="E421" s="97"/>
      <c r="F421" s="157"/>
    </row>
    <row r="422" spans="1:6" s="141" customFormat="1" ht="18" customHeight="1">
      <c r="A422" s="141" t="s">
        <v>185</v>
      </c>
      <c r="B422" s="158" t="s">
        <v>425</v>
      </c>
      <c r="C422" s="145">
        <v>0</v>
      </c>
      <c r="D422" s="135"/>
      <c r="E422" s="97"/>
      <c r="F422" s="157"/>
    </row>
    <row r="423" spans="1:6" s="141" customFormat="1" ht="18" customHeight="1">
      <c r="A423" s="141" t="s">
        <v>185</v>
      </c>
      <c r="B423" s="62" t="s">
        <v>426</v>
      </c>
      <c r="C423" s="145">
        <v>0</v>
      </c>
      <c r="D423" s="135"/>
      <c r="E423" s="97"/>
      <c r="F423" s="157"/>
    </row>
    <row r="424" spans="1:6" s="141" customFormat="1" ht="18" customHeight="1">
      <c r="A424" s="141" t="s">
        <v>185</v>
      </c>
      <c r="B424" s="62" t="s">
        <v>156</v>
      </c>
      <c r="C424" s="145">
        <v>0</v>
      </c>
      <c r="D424" s="135"/>
      <c r="E424" s="97"/>
      <c r="F424" s="157"/>
    </row>
    <row r="425" spans="1:6" s="87" customFormat="1" ht="18" customHeight="1">
      <c r="A425" s="141" t="s">
        <v>185</v>
      </c>
      <c r="B425" s="62" t="s">
        <v>427</v>
      </c>
      <c r="C425" s="145">
        <v>0</v>
      </c>
      <c r="D425" s="135"/>
      <c r="E425" s="97"/>
      <c r="F425" s="157"/>
    </row>
    <row r="426" spans="1:6" s="87" customFormat="1" ht="18" customHeight="1">
      <c r="A426" s="141" t="s">
        <v>185</v>
      </c>
      <c r="B426" s="62" t="s">
        <v>428</v>
      </c>
      <c r="C426" s="145">
        <v>0</v>
      </c>
      <c r="D426" s="135"/>
      <c r="E426" s="97"/>
      <c r="F426" s="157"/>
    </row>
    <row r="427" spans="1:6" s="87" customFormat="1" ht="18" customHeight="1">
      <c r="A427" s="87" t="s">
        <v>158</v>
      </c>
      <c r="B427" s="62" t="s">
        <v>429</v>
      </c>
      <c r="C427" s="145">
        <v>0</v>
      </c>
      <c r="D427" s="135"/>
      <c r="E427" s="97"/>
      <c r="F427" s="146"/>
    </row>
    <row r="428" spans="1:6" s="87" customFormat="1" ht="18" customHeight="1">
      <c r="A428" s="87" t="s">
        <v>158</v>
      </c>
      <c r="B428" s="62" t="s">
        <v>430</v>
      </c>
      <c r="C428" s="145">
        <v>0</v>
      </c>
      <c r="D428" s="135"/>
      <c r="E428" s="97"/>
      <c r="F428" s="146"/>
    </row>
    <row r="429" spans="1:6" s="87" customFormat="1" ht="18" customHeight="1">
      <c r="A429" s="87" t="s">
        <v>158</v>
      </c>
      <c r="B429" s="62" t="s">
        <v>431</v>
      </c>
      <c r="C429" s="145">
        <v>0</v>
      </c>
      <c r="D429" s="135"/>
      <c r="E429" s="97"/>
      <c r="F429" s="146"/>
    </row>
    <row r="430" spans="1:6" s="87" customFormat="1" ht="18" customHeight="1">
      <c r="A430" s="87" t="s">
        <v>185</v>
      </c>
      <c r="B430" s="62" t="s">
        <v>432</v>
      </c>
      <c r="C430" s="145">
        <v>0</v>
      </c>
      <c r="D430" s="153"/>
      <c r="E430" s="97"/>
      <c r="F430" s="146"/>
    </row>
    <row r="431" spans="1:6" s="87" customFormat="1" ht="18" customHeight="1">
      <c r="A431" s="87" t="s">
        <v>185</v>
      </c>
      <c r="B431" s="158" t="s">
        <v>433</v>
      </c>
      <c r="C431" s="145">
        <v>0</v>
      </c>
      <c r="D431" s="135"/>
      <c r="E431" s="97"/>
      <c r="F431" s="146"/>
    </row>
    <row r="432" spans="1:6" s="87" customFormat="1" ht="18" customHeight="1">
      <c r="A432" s="87" t="s">
        <v>185</v>
      </c>
      <c r="B432" s="62" t="s">
        <v>434</v>
      </c>
      <c r="C432" s="145">
        <v>0</v>
      </c>
      <c r="D432" s="135"/>
      <c r="E432" s="97"/>
      <c r="F432" s="146"/>
    </row>
    <row r="433" spans="1:6" s="87" customFormat="1" ht="18" customHeight="1">
      <c r="A433" s="87" t="s">
        <v>185</v>
      </c>
      <c r="B433" s="62" t="s">
        <v>435</v>
      </c>
      <c r="C433" s="145">
        <v>0</v>
      </c>
      <c r="D433" s="135"/>
      <c r="E433" s="97"/>
      <c r="F433" s="146"/>
    </row>
    <row r="434" spans="1:6" s="209" customFormat="1" ht="18" customHeight="1">
      <c r="A434" s="209" t="s">
        <v>185</v>
      </c>
      <c r="B434" s="213" t="s">
        <v>436</v>
      </c>
      <c r="C434" s="214">
        <v>29567</v>
      </c>
      <c r="D434" s="211">
        <f>D435+D440+D449+D474+D487</f>
        <v>26421.17</v>
      </c>
      <c r="E434" s="97">
        <v>-0.10639665843677082</v>
      </c>
      <c r="F434" s="212"/>
    </row>
    <row r="435" spans="1:6" s="201" customFormat="1" ht="18" customHeight="1">
      <c r="A435" s="201" t="s">
        <v>158</v>
      </c>
      <c r="B435" s="202" t="s">
        <v>437</v>
      </c>
      <c r="C435" s="203">
        <v>1665</v>
      </c>
      <c r="D435" s="149">
        <v>2726.47</v>
      </c>
      <c r="E435" s="97">
        <v>0.6375195195195194</v>
      </c>
      <c r="F435" s="205"/>
    </row>
    <row r="436" spans="1:6" s="87" customFormat="1" ht="18" customHeight="1">
      <c r="A436" s="87" t="s">
        <v>158</v>
      </c>
      <c r="B436" s="62" t="s">
        <v>156</v>
      </c>
      <c r="C436" s="145">
        <v>595</v>
      </c>
      <c r="D436" s="206">
        <v>403.2</v>
      </c>
      <c r="E436" s="97">
        <v>-0.3223529411764706</v>
      </c>
      <c r="F436" s="146"/>
    </row>
    <row r="437" spans="1:6" s="87" customFormat="1" ht="18" customHeight="1">
      <c r="A437" s="87" t="s">
        <v>158</v>
      </c>
      <c r="B437" s="62" t="s">
        <v>157</v>
      </c>
      <c r="C437" s="145">
        <v>413</v>
      </c>
      <c r="D437" s="206">
        <v>2323.27</v>
      </c>
      <c r="E437" s="97">
        <v>4.625351089588378</v>
      </c>
      <c r="F437" s="146"/>
    </row>
    <row r="438" spans="1:6" s="87" customFormat="1" ht="18" customHeight="1">
      <c r="A438" s="87" t="s">
        <v>158</v>
      </c>
      <c r="B438" s="62" t="s">
        <v>159</v>
      </c>
      <c r="C438" s="145">
        <v>430</v>
      </c>
      <c r="D438" s="135"/>
      <c r="E438" s="97">
        <v>-1</v>
      </c>
      <c r="F438" s="146"/>
    </row>
    <row r="439" spans="1:6" s="87" customFormat="1" ht="18" customHeight="1">
      <c r="A439" s="87" t="s">
        <v>158</v>
      </c>
      <c r="B439" s="62" t="s">
        <v>438</v>
      </c>
      <c r="C439" s="145">
        <v>227</v>
      </c>
      <c r="D439" s="135"/>
      <c r="E439" s="97">
        <v>-1</v>
      </c>
      <c r="F439" s="146"/>
    </row>
    <row r="440" spans="1:6" s="201" customFormat="1" ht="18" customHeight="1">
      <c r="A440" s="201" t="s">
        <v>158</v>
      </c>
      <c r="B440" s="202" t="s">
        <v>439</v>
      </c>
      <c r="C440" s="203">
        <v>12115</v>
      </c>
      <c r="D440" s="149">
        <v>7781.68</v>
      </c>
      <c r="E440" s="97">
        <v>-0.35768221213371854</v>
      </c>
      <c r="F440" s="205"/>
    </row>
    <row r="441" spans="1:6" s="87" customFormat="1" ht="18" customHeight="1">
      <c r="A441" s="87" t="s">
        <v>158</v>
      </c>
      <c r="B441" s="62" t="s">
        <v>440</v>
      </c>
      <c r="C441" s="145">
        <v>204</v>
      </c>
      <c r="D441" s="206">
        <v>37.96</v>
      </c>
      <c r="E441" s="97">
        <v>-0.813921568627451</v>
      </c>
      <c r="F441" s="146"/>
    </row>
    <row r="442" spans="1:6" s="87" customFormat="1" ht="18" customHeight="1">
      <c r="A442" s="87" t="s">
        <v>158</v>
      </c>
      <c r="B442" s="62" t="s">
        <v>441</v>
      </c>
      <c r="C442" s="145">
        <v>7</v>
      </c>
      <c r="D442" s="135"/>
      <c r="E442" s="97">
        <v>-1</v>
      </c>
      <c r="F442" s="146"/>
    </row>
    <row r="443" spans="1:6" s="87" customFormat="1" ht="18" customHeight="1">
      <c r="A443" s="87" t="s">
        <v>158</v>
      </c>
      <c r="B443" s="62" t="s">
        <v>442</v>
      </c>
      <c r="C443" s="145">
        <v>117</v>
      </c>
      <c r="D443" s="135"/>
      <c r="E443" s="97">
        <v>-1</v>
      </c>
      <c r="F443" s="146"/>
    </row>
    <row r="444" spans="1:6" s="87" customFormat="1" ht="18" customHeight="1">
      <c r="A444" s="87" t="s">
        <v>158</v>
      </c>
      <c r="B444" s="62" t="s">
        <v>443</v>
      </c>
      <c r="C444" s="145">
        <v>11739</v>
      </c>
      <c r="D444" s="206">
        <v>7743.72</v>
      </c>
      <c r="E444" s="97">
        <v>-0.34034244824942494</v>
      </c>
      <c r="F444" s="146"/>
    </row>
    <row r="445" spans="1:6" s="87" customFormat="1" ht="18" customHeight="1">
      <c r="A445" s="87" t="s">
        <v>158</v>
      </c>
      <c r="B445" s="62" t="s">
        <v>444</v>
      </c>
      <c r="C445" s="145">
        <v>5</v>
      </c>
      <c r="D445" s="135"/>
      <c r="E445" s="97">
        <v>-1</v>
      </c>
      <c r="F445" s="146"/>
    </row>
    <row r="446" spans="1:6" s="87" customFormat="1" ht="18" customHeight="1">
      <c r="A446" s="87" t="s">
        <v>158</v>
      </c>
      <c r="B446" s="62" t="s">
        <v>445</v>
      </c>
      <c r="C446" s="145">
        <v>0</v>
      </c>
      <c r="D446" s="135"/>
      <c r="E446" s="97"/>
      <c r="F446" s="146"/>
    </row>
    <row r="447" spans="1:6" s="87" customFormat="1" ht="18" customHeight="1">
      <c r="A447" s="87" t="s">
        <v>158</v>
      </c>
      <c r="B447" s="62" t="s">
        <v>446</v>
      </c>
      <c r="C447" s="145">
        <v>0</v>
      </c>
      <c r="D447" s="135"/>
      <c r="E447" s="97"/>
      <c r="F447" s="146"/>
    </row>
    <row r="448" spans="1:6" s="87" customFormat="1" ht="18" customHeight="1">
      <c r="A448" s="87" t="s">
        <v>158</v>
      </c>
      <c r="B448" s="62" t="s">
        <v>447</v>
      </c>
      <c r="C448" s="145">
        <v>43</v>
      </c>
      <c r="D448" s="135"/>
      <c r="E448" s="97">
        <v>-1</v>
      </c>
      <c r="F448" s="146"/>
    </row>
    <row r="449" spans="1:6" s="201" customFormat="1" ht="18" customHeight="1">
      <c r="A449" s="201" t="s">
        <v>158</v>
      </c>
      <c r="B449" s="202" t="s">
        <v>448</v>
      </c>
      <c r="C449" s="203">
        <v>13089</v>
      </c>
      <c r="D449" s="204">
        <f>SUM(D450:D455)</f>
        <v>11294.060000000001</v>
      </c>
      <c r="E449" s="97">
        <v>-0.13713347085338823</v>
      </c>
      <c r="F449" s="205"/>
    </row>
    <row r="450" spans="1:6" s="87" customFormat="1" ht="18" customHeight="1">
      <c r="A450" s="87" t="s">
        <v>158</v>
      </c>
      <c r="B450" s="62" t="s">
        <v>449</v>
      </c>
      <c r="C450" s="145">
        <v>0</v>
      </c>
      <c r="D450" s="135"/>
      <c r="E450" s="97"/>
      <c r="F450" s="146"/>
    </row>
    <row r="451" spans="1:6" s="87" customFormat="1" ht="18" customHeight="1">
      <c r="A451" s="87" t="s">
        <v>158</v>
      </c>
      <c r="B451" s="62" t="s">
        <v>450</v>
      </c>
      <c r="C451" s="145">
        <v>298</v>
      </c>
      <c r="D451" s="206">
        <v>1045</v>
      </c>
      <c r="E451" s="97">
        <v>2.5067114093959733</v>
      </c>
      <c r="F451" s="146"/>
    </row>
    <row r="452" spans="1:6" s="87" customFormat="1" ht="18" customHeight="1">
      <c r="A452" s="87" t="s">
        <v>158</v>
      </c>
      <c r="B452" s="62" t="s">
        <v>451</v>
      </c>
      <c r="C452" s="145">
        <v>4846</v>
      </c>
      <c r="D452" s="206">
        <v>5207.22</v>
      </c>
      <c r="E452" s="97">
        <v>0.07453982666116388</v>
      </c>
      <c r="F452" s="146"/>
    </row>
    <row r="453" spans="1:6" s="87" customFormat="1" ht="18" customHeight="1">
      <c r="A453" s="87" t="s">
        <v>158</v>
      </c>
      <c r="B453" s="62" t="s">
        <v>452</v>
      </c>
      <c r="C453" s="145">
        <v>2</v>
      </c>
      <c r="D453" s="206">
        <v>491.84</v>
      </c>
      <c r="E453" s="97">
        <v>244.92</v>
      </c>
      <c r="F453" s="146"/>
    </row>
    <row r="454" spans="1:6" s="87" customFormat="1" ht="18" customHeight="1">
      <c r="A454" s="87" t="s">
        <v>158</v>
      </c>
      <c r="B454" s="62" t="s">
        <v>453</v>
      </c>
      <c r="C454" s="145">
        <v>7788</v>
      </c>
      <c r="D454" s="206">
        <v>4500</v>
      </c>
      <c r="E454" s="97">
        <v>-0.42218798151001535</v>
      </c>
      <c r="F454" s="146"/>
    </row>
    <row r="455" spans="1:6" s="87" customFormat="1" ht="18" customHeight="1">
      <c r="A455" s="87" t="s">
        <v>158</v>
      </c>
      <c r="B455" s="62" t="s">
        <v>454</v>
      </c>
      <c r="C455" s="145">
        <v>155</v>
      </c>
      <c r="D455" s="206">
        <v>50</v>
      </c>
      <c r="E455" s="97">
        <v>-0.6774193548387097</v>
      </c>
      <c r="F455" s="146"/>
    </row>
    <row r="456" spans="1:6" s="87" customFormat="1" ht="18" customHeight="1">
      <c r="A456" s="87" t="s">
        <v>158</v>
      </c>
      <c r="B456" s="158" t="s">
        <v>455</v>
      </c>
      <c r="C456" s="145">
        <v>0</v>
      </c>
      <c r="D456" s="135"/>
      <c r="E456" s="97"/>
      <c r="F456" s="146"/>
    </row>
    <row r="457" spans="1:6" s="87" customFormat="1" ht="18" customHeight="1">
      <c r="A457" s="87" t="s">
        <v>158</v>
      </c>
      <c r="B457" s="62" t="s">
        <v>456</v>
      </c>
      <c r="C457" s="145">
        <v>0</v>
      </c>
      <c r="D457" s="135"/>
      <c r="E457" s="97"/>
      <c r="F457" s="146"/>
    </row>
    <row r="458" spans="1:6" s="87" customFormat="1" ht="18" customHeight="1">
      <c r="A458" s="87" t="s">
        <v>158</v>
      </c>
      <c r="B458" s="62" t="s">
        <v>457</v>
      </c>
      <c r="C458" s="145">
        <v>0</v>
      </c>
      <c r="D458" s="135"/>
      <c r="E458" s="97"/>
      <c r="F458" s="146"/>
    </row>
    <row r="459" spans="1:6" s="87" customFormat="1" ht="18" customHeight="1">
      <c r="A459" s="87" t="s">
        <v>158</v>
      </c>
      <c r="B459" s="62" t="s">
        <v>458</v>
      </c>
      <c r="C459" s="145">
        <v>0</v>
      </c>
      <c r="D459" s="135"/>
      <c r="E459" s="97"/>
      <c r="F459" s="146"/>
    </row>
    <row r="460" spans="1:6" s="87" customFormat="1" ht="18" customHeight="1">
      <c r="A460" s="87" t="s">
        <v>158</v>
      </c>
      <c r="B460" s="62" t="s">
        <v>459</v>
      </c>
      <c r="C460" s="145">
        <v>0</v>
      </c>
      <c r="D460" s="135"/>
      <c r="E460" s="97"/>
      <c r="F460" s="146"/>
    </row>
    <row r="461" spans="1:6" s="87" customFormat="1" ht="18" customHeight="1">
      <c r="A461" s="87" t="s">
        <v>158</v>
      </c>
      <c r="B461" s="62" t="s">
        <v>460</v>
      </c>
      <c r="C461" s="145">
        <v>0</v>
      </c>
      <c r="D461" s="135"/>
      <c r="E461" s="97"/>
      <c r="F461" s="146"/>
    </row>
    <row r="462" spans="1:6" s="87" customFormat="1" ht="18" customHeight="1">
      <c r="A462" s="87" t="s">
        <v>158</v>
      </c>
      <c r="B462" s="158" t="s">
        <v>461</v>
      </c>
      <c r="C462" s="145">
        <v>1401</v>
      </c>
      <c r="D462" s="135"/>
      <c r="E462" s="97">
        <v>-1</v>
      </c>
      <c r="F462" s="146"/>
    </row>
    <row r="463" spans="1:6" s="87" customFormat="1" ht="18" customHeight="1">
      <c r="A463" s="87" t="s">
        <v>158</v>
      </c>
      <c r="B463" s="62" t="s">
        <v>462</v>
      </c>
      <c r="C463" s="145">
        <v>1401</v>
      </c>
      <c r="D463" s="135"/>
      <c r="E463" s="97">
        <v>-1</v>
      </c>
      <c r="F463" s="146"/>
    </row>
    <row r="464" spans="1:6" s="87" customFormat="1" ht="18" customHeight="1">
      <c r="A464" s="87" t="s">
        <v>158</v>
      </c>
      <c r="B464" s="62" t="s">
        <v>463</v>
      </c>
      <c r="C464" s="145">
        <v>0</v>
      </c>
      <c r="D464" s="135"/>
      <c r="E464" s="97"/>
      <c r="F464" s="146"/>
    </row>
    <row r="465" spans="1:6" s="87" customFormat="1" ht="18" customHeight="1">
      <c r="A465" s="87" t="s">
        <v>158</v>
      </c>
      <c r="B465" s="62" t="s">
        <v>464</v>
      </c>
      <c r="C465" s="145">
        <v>0</v>
      </c>
      <c r="D465" s="135"/>
      <c r="E465" s="97"/>
      <c r="F465" s="146"/>
    </row>
    <row r="466" spans="1:6" s="87" customFormat="1" ht="18" customHeight="1">
      <c r="A466" s="87" t="s">
        <v>158</v>
      </c>
      <c r="B466" s="158" t="s">
        <v>465</v>
      </c>
      <c r="C466" s="145">
        <v>0</v>
      </c>
      <c r="D466" s="135"/>
      <c r="E466" s="97"/>
      <c r="F466" s="146"/>
    </row>
    <row r="467" spans="1:6" s="87" customFormat="1" ht="18" customHeight="1">
      <c r="A467" s="87" t="s">
        <v>158</v>
      </c>
      <c r="B467" s="62" t="s">
        <v>466</v>
      </c>
      <c r="C467" s="145">
        <v>0</v>
      </c>
      <c r="D467" s="135"/>
      <c r="E467" s="97"/>
      <c r="F467" s="146"/>
    </row>
    <row r="468" spans="1:6" s="87" customFormat="1" ht="18" customHeight="1">
      <c r="A468" s="87" t="s">
        <v>158</v>
      </c>
      <c r="B468" s="62" t="s">
        <v>467</v>
      </c>
      <c r="C468" s="145">
        <v>0</v>
      </c>
      <c r="D468" s="135"/>
      <c r="E468" s="97"/>
      <c r="F468" s="146"/>
    </row>
    <row r="469" spans="1:6" s="87" customFormat="1" ht="18" customHeight="1">
      <c r="A469" s="87" t="s">
        <v>158</v>
      </c>
      <c r="B469" s="62" t="s">
        <v>468</v>
      </c>
      <c r="C469" s="145">
        <v>0</v>
      </c>
      <c r="D469" s="135"/>
      <c r="E469" s="97"/>
      <c r="F469" s="146"/>
    </row>
    <row r="470" spans="1:6" s="87" customFormat="1" ht="18" customHeight="1">
      <c r="A470" s="87" t="s">
        <v>158</v>
      </c>
      <c r="B470" s="158" t="s">
        <v>469</v>
      </c>
      <c r="C470" s="159">
        <v>2</v>
      </c>
      <c r="D470" s="135"/>
      <c r="E470" s="97">
        <v>-1</v>
      </c>
      <c r="F470" s="146"/>
    </row>
    <row r="471" spans="1:6" s="87" customFormat="1" ht="18" customHeight="1">
      <c r="A471" s="87" t="s">
        <v>158</v>
      </c>
      <c r="B471" s="62" t="s">
        <v>470</v>
      </c>
      <c r="C471" s="145">
        <v>2</v>
      </c>
      <c r="D471" s="135"/>
      <c r="E471" s="97">
        <v>-1</v>
      </c>
      <c r="F471" s="146"/>
    </row>
    <row r="472" spans="1:6" s="87" customFormat="1" ht="18" customHeight="1">
      <c r="A472" s="87" t="s">
        <v>158</v>
      </c>
      <c r="B472" s="62" t="s">
        <v>471</v>
      </c>
      <c r="C472" s="145">
        <v>0</v>
      </c>
      <c r="D472" s="135"/>
      <c r="E472" s="97"/>
      <c r="F472" s="146"/>
    </row>
    <row r="473" spans="1:6" s="87" customFormat="1" ht="18" customHeight="1">
      <c r="A473" s="87" t="s">
        <v>158</v>
      </c>
      <c r="B473" s="62" t="s">
        <v>472</v>
      </c>
      <c r="C473" s="145">
        <v>0</v>
      </c>
      <c r="D473" s="135"/>
      <c r="E473" s="97"/>
      <c r="F473" s="146"/>
    </row>
    <row r="474" spans="1:6" s="201" customFormat="1" ht="18" customHeight="1">
      <c r="A474" s="201" t="s">
        <v>158</v>
      </c>
      <c r="B474" s="202" t="s">
        <v>473</v>
      </c>
      <c r="C474" s="203">
        <v>1135</v>
      </c>
      <c r="D474" s="149">
        <v>2503.96</v>
      </c>
      <c r="E474" s="97">
        <v>1.2061321585903082</v>
      </c>
      <c r="F474" s="205"/>
    </row>
    <row r="475" spans="1:6" s="87" customFormat="1" ht="18" customHeight="1">
      <c r="A475" s="87" t="s">
        <v>158</v>
      </c>
      <c r="B475" s="62" t="s">
        <v>474</v>
      </c>
      <c r="C475" s="145">
        <v>30</v>
      </c>
      <c r="D475" s="135"/>
      <c r="E475" s="97">
        <v>-1</v>
      </c>
      <c r="F475" s="146"/>
    </row>
    <row r="476" spans="1:6" s="87" customFormat="1" ht="18" customHeight="1">
      <c r="A476" s="87" t="s">
        <v>158</v>
      </c>
      <c r="B476" s="62" t="s">
        <v>475</v>
      </c>
      <c r="C476" s="145">
        <v>1105</v>
      </c>
      <c r="D476" s="206">
        <v>2503.96</v>
      </c>
      <c r="E476" s="97">
        <v>1.2660271493212671</v>
      </c>
      <c r="F476" s="146"/>
    </row>
    <row r="477" spans="1:6" s="87" customFormat="1" ht="18" customHeight="1">
      <c r="A477" s="87" t="s">
        <v>158</v>
      </c>
      <c r="B477" s="62" t="s">
        <v>476</v>
      </c>
      <c r="C477" s="145">
        <v>0</v>
      </c>
      <c r="D477" s="135"/>
      <c r="E477" s="97"/>
      <c r="F477" s="146"/>
    </row>
    <row r="478" spans="1:6" s="87" customFormat="1" ht="18" customHeight="1">
      <c r="A478" s="87" t="s">
        <v>158</v>
      </c>
      <c r="B478" s="62" t="s">
        <v>477</v>
      </c>
      <c r="C478" s="145">
        <v>0</v>
      </c>
      <c r="D478" s="135"/>
      <c r="E478" s="97"/>
      <c r="F478" s="146"/>
    </row>
    <row r="479" spans="1:6" s="87" customFormat="1" ht="18" customHeight="1">
      <c r="A479" s="87" t="s">
        <v>158</v>
      </c>
      <c r="B479" s="62" t="s">
        <v>478</v>
      </c>
      <c r="C479" s="145">
        <v>0</v>
      </c>
      <c r="D479" s="135"/>
      <c r="E479" s="97"/>
      <c r="F479" s="146"/>
    </row>
    <row r="480" spans="1:6" s="87" customFormat="1" ht="18" customHeight="1">
      <c r="A480" s="87" t="s">
        <v>158</v>
      </c>
      <c r="B480" s="158" t="s">
        <v>479</v>
      </c>
      <c r="C480" s="145">
        <v>160</v>
      </c>
      <c r="D480" s="135"/>
      <c r="E480" s="97">
        <v>-1</v>
      </c>
      <c r="F480" s="146"/>
    </row>
    <row r="481" spans="1:6" s="87" customFormat="1" ht="18" customHeight="1">
      <c r="A481" s="87" t="s">
        <v>158</v>
      </c>
      <c r="B481" s="62" t="s">
        <v>480</v>
      </c>
      <c r="C481" s="145">
        <v>0</v>
      </c>
      <c r="D481" s="135"/>
      <c r="E481" s="97"/>
      <c r="F481" s="146"/>
    </row>
    <row r="482" spans="1:6" s="87" customFormat="1" ht="18" customHeight="1">
      <c r="A482" s="87" t="s">
        <v>158</v>
      </c>
      <c r="B482" s="62" t="s">
        <v>481</v>
      </c>
      <c r="C482" s="145">
        <v>0</v>
      </c>
      <c r="D482" s="135"/>
      <c r="E482" s="97"/>
      <c r="F482" s="146"/>
    </row>
    <row r="483" spans="1:6" s="87" customFormat="1" ht="18" customHeight="1">
      <c r="A483" s="87" t="s">
        <v>158</v>
      </c>
      <c r="B483" s="62" t="s">
        <v>482</v>
      </c>
      <c r="C483" s="145">
        <v>0</v>
      </c>
      <c r="D483" s="135"/>
      <c r="E483" s="97"/>
      <c r="F483" s="146"/>
    </row>
    <row r="484" spans="1:6" s="87" customFormat="1" ht="18" customHeight="1">
      <c r="A484" s="87" t="s">
        <v>158</v>
      </c>
      <c r="B484" s="62" t="s">
        <v>483</v>
      </c>
      <c r="C484" s="145">
        <v>0</v>
      </c>
      <c r="D484" s="135"/>
      <c r="E484" s="97"/>
      <c r="F484" s="146"/>
    </row>
    <row r="485" spans="1:6" s="87" customFormat="1" ht="18" customHeight="1">
      <c r="A485" s="87" t="s">
        <v>158</v>
      </c>
      <c r="B485" s="62" t="s">
        <v>484</v>
      </c>
      <c r="C485" s="145">
        <v>0</v>
      </c>
      <c r="D485" s="135"/>
      <c r="E485" s="97"/>
      <c r="F485" s="146"/>
    </row>
    <row r="486" spans="1:6" s="87" customFormat="1" ht="18" customHeight="1">
      <c r="A486" s="87" t="s">
        <v>158</v>
      </c>
      <c r="B486" s="62" t="s">
        <v>485</v>
      </c>
      <c r="C486" s="145">
        <v>160</v>
      </c>
      <c r="D486" s="135"/>
      <c r="E486" s="97">
        <v>-1</v>
      </c>
      <c r="F486" s="146"/>
    </row>
    <row r="487" spans="1:6" s="201" customFormat="1" ht="18" customHeight="1">
      <c r="A487" s="201" t="s">
        <v>158</v>
      </c>
      <c r="B487" s="202" t="s">
        <v>486</v>
      </c>
      <c r="C487" s="203">
        <v>0</v>
      </c>
      <c r="D487" s="149">
        <v>2115</v>
      </c>
      <c r="E487" s="97"/>
      <c r="F487" s="205"/>
    </row>
    <row r="488" spans="1:6" s="87" customFormat="1" ht="18" customHeight="1">
      <c r="A488" s="87" t="s">
        <v>158</v>
      </c>
      <c r="B488" s="62" t="s">
        <v>487</v>
      </c>
      <c r="C488" s="145">
        <v>0</v>
      </c>
      <c r="D488" s="206">
        <v>2115</v>
      </c>
      <c r="E488" s="97"/>
      <c r="F488" s="146"/>
    </row>
    <row r="489" spans="1:6" s="215" customFormat="1" ht="18" customHeight="1">
      <c r="A489" s="215" t="s">
        <v>158</v>
      </c>
      <c r="B489" s="216" t="s">
        <v>488</v>
      </c>
      <c r="C489" s="217">
        <v>2341</v>
      </c>
      <c r="D489" s="217">
        <v>2786</v>
      </c>
      <c r="E489" s="97">
        <v>0.1900897052541648</v>
      </c>
      <c r="F489" s="218"/>
    </row>
    <row r="490" spans="1:6" s="201" customFormat="1" ht="18" customHeight="1">
      <c r="A490" s="201" t="s">
        <v>158</v>
      </c>
      <c r="B490" s="202" t="s">
        <v>489</v>
      </c>
      <c r="C490" s="203">
        <v>377</v>
      </c>
      <c r="D490" s="149">
        <v>144.21</v>
      </c>
      <c r="E490" s="97">
        <v>-0.6174801061007957</v>
      </c>
      <c r="F490" s="205"/>
    </row>
    <row r="491" spans="1:6" s="87" customFormat="1" ht="18" customHeight="1">
      <c r="A491" s="87" t="s">
        <v>158</v>
      </c>
      <c r="B491" s="62" t="s">
        <v>156</v>
      </c>
      <c r="C491" s="145">
        <v>359</v>
      </c>
      <c r="D491" s="206">
        <v>144.21</v>
      </c>
      <c r="E491" s="97">
        <v>-0.598300835654596</v>
      </c>
      <c r="F491" s="146"/>
    </row>
    <row r="492" spans="1:6" s="87" customFormat="1" ht="18" customHeight="1">
      <c r="A492" s="87" t="s">
        <v>158</v>
      </c>
      <c r="B492" s="62" t="s">
        <v>157</v>
      </c>
      <c r="C492" s="145">
        <v>18</v>
      </c>
      <c r="D492" s="135"/>
      <c r="E492" s="97">
        <v>-1</v>
      </c>
      <c r="F492" s="146"/>
    </row>
    <row r="493" spans="1:6" s="87" customFormat="1" ht="18" customHeight="1">
      <c r="A493" s="87" t="s">
        <v>158</v>
      </c>
      <c r="B493" s="62" t="s">
        <v>159</v>
      </c>
      <c r="C493" s="145">
        <v>0</v>
      </c>
      <c r="D493" s="135"/>
      <c r="E493" s="97"/>
      <c r="F493" s="146"/>
    </row>
    <row r="494" spans="1:6" s="87" customFormat="1" ht="18" customHeight="1">
      <c r="A494" s="87" t="s">
        <v>158</v>
      </c>
      <c r="B494" s="62" t="s">
        <v>490</v>
      </c>
      <c r="C494" s="145">
        <v>0</v>
      </c>
      <c r="D494" s="135"/>
      <c r="E494" s="97"/>
      <c r="F494" s="146"/>
    </row>
    <row r="495" spans="1:6" s="87" customFormat="1" ht="18" customHeight="1">
      <c r="A495" s="87" t="s">
        <v>158</v>
      </c>
      <c r="B495" s="158" t="s">
        <v>491</v>
      </c>
      <c r="C495" s="145">
        <v>0</v>
      </c>
      <c r="D495" s="135"/>
      <c r="E495" s="97"/>
      <c r="F495" s="146"/>
    </row>
    <row r="496" spans="1:6" s="87" customFormat="1" ht="18" customHeight="1">
      <c r="A496" s="87" t="s">
        <v>158</v>
      </c>
      <c r="B496" s="62" t="s">
        <v>492</v>
      </c>
      <c r="C496" s="145">
        <v>0</v>
      </c>
      <c r="D496" s="135"/>
      <c r="E496" s="97"/>
      <c r="F496" s="146"/>
    </row>
    <row r="497" spans="1:6" s="87" customFormat="1" ht="18" customHeight="1">
      <c r="A497" s="87" t="s">
        <v>158</v>
      </c>
      <c r="B497" s="62" t="s">
        <v>493</v>
      </c>
      <c r="C497" s="145">
        <v>0</v>
      </c>
      <c r="D497" s="135"/>
      <c r="E497" s="97"/>
      <c r="F497" s="146"/>
    </row>
    <row r="498" spans="1:6" s="87" customFormat="1" ht="18" customHeight="1">
      <c r="A498" s="87" t="s">
        <v>158</v>
      </c>
      <c r="B498" s="62" t="s">
        <v>494</v>
      </c>
      <c r="C498" s="145">
        <v>0</v>
      </c>
      <c r="D498" s="135"/>
      <c r="E498" s="97"/>
      <c r="F498" s="146"/>
    </row>
    <row r="499" spans="1:6" s="87" customFormat="1" ht="18" customHeight="1">
      <c r="A499" s="87" t="s">
        <v>158</v>
      </c>
      <c r="B499" s="62" t="s">
        <v>495</v>
      </c>
      <c r="C499" s="145">
        <v>0</v>
      </c>
      <c r="D499" s="135"/>
      <c r="E499" s="97"/>
      <c r="F499" s="146"/>
    </row>
    <row r="500" spans="1:6" s="87" customFormat="1" ht="18" customHeight="1">
      <c r="A500" s="87" t="s">
        <v>158</v>
      </c>
      <c r="B500" s="62" t="s">
        <v>496</v>
      </c>
      <c r="C500" s="145">
        <v>0</v>
      </c>
      <c r="D500" s="135"/>
      <c r="E500" s="97"/>
      <c r="F500" s="146"/>
    </row>
    <row r="501" spans="1:6" s="87" customFormat="1" ht="18" customHeight="1">
      <c r="A501" s="87" t="s">
        <v>158</v>
      </c>
      <c r="B501" s="62" t="s">
        <v>497</v>
      </c>
      <c r="C501" s="145">
        <v>0</v>
      </c>
      <c r="D501" s="135"/>
      <c r="E501" s="97"/>
      <c r="F501" s="146"/>
    </row>
    <row r="502" spans="1:6" s="87" customFormat="1" ht="18" customHeight="1">
      <c r="A502" s="87" t="s">
        <v>158</v>
      </c>
      <c r="B502" s="62" t="s">
        <v>498</v>
      </c>
      <c r="C502" s="145">
        <v>0</v>
      </c>
      <c r="D502" s="135"/>
      <c r="E502" s="97"/>
      <c r="F502" s="146"/>
    </row>
    <row r="503" spans="1:6" s="87" customFormat="1" ht="18" customHeight="1">
      <c r="A503" s="87" t="s">
        <v>158</v>
      </c>
      <c r="B503" s="62" t="s">
        <v>499</v>
      </c>
      <c r="C503" s="145">
        <v>0</v>
      </c>
      <c r="D503" s="135"/>
      <c r="E503" s="97"/>
      <c r="F503" s="146"/>
    </row>
    <row r="504" spans="1:6" s="87" customFormat="1" ht="18" customHeight="1">
      <c r="A504" s="87" t="s">
        <v>158</v>
      </c>
      <c r="B504" s="158" t="s">
        <v>500</v>
      </c>
      <c r="C504" s="145">
        <v>0</v>
      </c>
      <c r="D504" s="135"/>
      <c r="E504" s="97"/>
      <c r="F504" s="146"/>
    </row>
    <row r="505" spans="1:6" s="87" customFormat="1" ht="18" customHeight="1">
      <c r="A505" s="87" t="s">
        <v>158</v>
      </c>
      <c r="B505" s="62" t="s">
        <v>492</v>
      </c>
      <c r="C505" s="145">
        <v>0</v>
      </c>
      <c r="D505" s="135"/>
      <c r="E505" s="97"/>
      <c r="F505" s="146"/>
    </row>
    <row r="506" spans="1:6" s="87" customFormat="1" ht="18" customHeight="1">
      <c r="A506" s="87" t="s">
        <v>158</v>
      </c>
      <c r="B506" s="62" t="s">
        <v>501</v>
      </c>
      <c r="C506" s="145">
        <v>0</v>
      </c>
      <c r="D506" s="135"/>
      <c r="E506" s="97"/>
      <c r="F506" s="146"/>
    </row>
    <row r="507" spans="1:6" s="87" customFormat="1" ht="18" customHeight="1">
      <c r="A507" s="87" t="s">
        <v>158</v>
      </c>
      <c r="B507" s="62" t="s">
        <v>502</v>
      </c>
      <c r="C507" s="145">
        <v>0</v>
      </c>
      <c r="D507" s="135"/>
      <c r="E507" s="97"/>
      <c r="F507" s="146"/>
    </row>
    <row r="508" spans="1:6" s="87" customFormat="1" ht="18" customHeight="1">
      <c r="A508" s="87" t="s">
        <v>158</v>
      </c>
      <c r="B508" s="62" t="s">
        <v>503</v>
      </c>
      <c r="C508" s="145">
        <v>0</v>
      </c>
      <c r="D508" s="135"/>
      <c r="E508" s="97"/>
      <c r="F508" s="146"/>
    </row>
    <row r="509" spans="1:6" s="87" customFormat="1" ht="18" customHeight="1">
      <c r="A509" s="87" t="s">
        <v>158</v>
      </c>
      <c r="B509" s="62" t="s">
        <v>504</v>
      </c>
      <c r="C509" s="145">
        <v>0</v>
      </c>
      <c r="D509" s="135"/>
      <c r="E509" s="97"/>
      <c r="F509" s="146"/>
    </row>
    <row r="510" spans="1:6" s="87" customFormat="1" ht="18" customHeight="1">
      <c r="A510" s="87" t="s">
        <v>158</v>
      </c>
      <c r="B510" s="158" t="s">
        <v>505</v>
      </c>
      <c r="C510" s="159">
        <v>1013</v>
      </c>
      <c r="D510" s="135"/>
      <c r="E510" s="97">
        <v>-1</v>
      </c>
      <c r="F510" s="146"/>
    </row>
    <row r="511" spans="1:6" s="87" customFormat="1" ht="18" customHeight="1">
      <c r="A511" s="87" t="s">
        <v>158</v>
      </c>
      <c r="B511" s="62" t="s">
        <v>492</v>
      </c>
      <c r="C511" s="145">
        <v>0</v>
      </c>
      <c r="D511" s="135"/>
      <c r="E511" s="97"/>
      <c r="F511" s="146"/>
    </row>
    <row r="512" spans="1:6" s="87" customFormat="1" ht="18" customHeight="1">
      <c r="A512" s="87" t="s">
        <v>158</v>
      </c>
      <c r="B512" s="62" t="s">
        <v>506</v>
      </c>
      <c r="C512" s="145">
        <v>873</v>
      </c>
      <c r="D512" s="135"/>
      <c r="E512" s="97">
        <v>-1</v>
      </c>
      <c r="F512" s="146"/>
    </row>
    <row r="513" spans="1:6" s="87" customFormat="1" ht="18" customHeight="1">
      <c r="A513" s="87" t="s">
        <v>158</v>
      </c>
      <c r="B513" s="62" t="s">
        <v>507</v>
      </c>
      <c r="C513" s="145">
        <v>50</v>
      </c>
      <c r="D513" s="135"/>
      <c r="E513" s="97">
        <v>-1</v>
      </c>
      <c r="F513" s="146"/>
    </row>
    <row r="514" spans="1:6" s="87" customFormat="1" ht="18" customHeight="1">
      <c r="A514" s="87" t="s">
        <v>158</v>
      </c>
      <c r="B514" s="62" t="s">
        <v>508</v>
      </c>
      <c r="C514" s="145">
        <v>0</v>
      </c>
      <c r="D514" s="135"/>
      <c r="E514" s="97"/>
      <c r="F514" s="146"/>
    </row>
    <row r="515" spans="1:6" s="87" customFormat="1" ht="18" customHeight="1">
      <c r="A515" s="87" t="s">
        <v>158</v>
      </c>
      <c r="B515" s="62" t="s">
        <v>509</v>
      </c>
      <c r="C515" s="145">
        <v>90</v>
      </c>
      <c r="D515" s="135"/>
      <c r="E515" s="97">
        <v>-1</v>
      </c>
      <c r="F515" s="146"/>
    </row>
    <row r="516" spans="1:6" s="201" customFormat="1" ht="18" customHeight="1">
      <c r="A516" s="201" t="s">
        <v>158</v>
      </c>
      <c r="B516" s="202" t="s">
        <v>510</v>
      </c>
      <c r="C516" s="203">
        <v>133</v>
      </c>
      <c r="D516" s="149">
        <v>1000</v>
      </c>
      <c r="E516" s="97">
        <v>6.518796992481203</v>
      </c>
      <c r="F516" s="205"/>
    </row>
    <row r="517" spans="1:6" s="87" customFormat="1" ht="18" customHeight="1">
      <c r="A517" s="87" t="s">
        <v>158</v>
      </c>
      <c r="B517" s="62" t="s">
        <v>492</v>
      </c>
      <c r="C517" s="145">
        <v>0</v>
      </c>
      <c r="D517" s="135"/>
      <c r="E517" s="97"/>
      <c r="F517" s="146"/>
    </row>
    <row r="518" spans="1:6" s="87" customFormat="1" ht="18" customHeight="1">
      <c r="A518" s="87" t="s">
        <v>158</v>
      </c>
      <c r="B518" s="62" t="s">
        <v>511</v>
      </c>
      <c r="C518" s="145">
        <v>0</v>
      </c>
      <c r="D518" s="206">
        <v>1000</v>
      </c>
      <c r="E518" s="97"/>
      <c r="F518" s="146"/>
    </row>
    <row r="519" spans="1:6" s="87" customFormat="1" ht="18" customHeight="1">
      <c r="A519" s="87" t="s">
        <v>158</v>
      </c>
      <c r="B519" s="62" t="s">
        <v>512</v>
      </c>
      <c r="C519" s="145">
        <v>0</v>
      </c>
      <c r="D519" s="135"/>
      <c r="E519" s="97"/>
      <c r="F519" s="146"/>
    </row>
    <row r="520" spans="1:6" s="87" customFormat="1" ht="18" customHeight="1">
      <c r="A520" s="87" t="s">
        <v>158</v>
      </c>
      <c r="B520" s="62" t="s">
        <v>513</v>
      </c>
      <c r="C520" s="145">
        <v>133</v>
      </c>
      <c r="D520" s="135"/>
      <c r="E520" s="97">
        <v>-1</v>
      </c>
      <c r="F520" s="146"/>
    </row>
    <row r="521" spans="1:6" s="87" customFormat="1" ht="18" customHeight="1">
      <c r="A521" s="87" t="s">
        <v>158</v>
      </c>
      <c r="B521" s="158" t="s">
        <v>514</v>
      </c>
      <c r="C521" s="159">
        <v>5</v>
      </c>
      <c r="D521" s="135"/>
      <c r="E521" s="97">
        <v>-1</v>
      </c>
      <c r="F521" s="146"/>
    </row>
    <row r="522" spans="1:6" s="87" customFormat="1" ht="18" customHeight="1">
      <c r="A522" s="87" t="s">
        <v>158</v>
      </c>
      <c r="B522" s="62" t="s">
        <v>515</v>
      </c>
      <c r="C522" s="145">
        <v>0</v>
      </c>
      <c r="D522" s="135"/>
      <c r="E522" s="97"/>
      <c r="F522" s="146"/>
    </row>
    <row r="523" spans="1:6" s="87" customFormat="1" ht="18" customHeight="1">
      <c r="A523" s="87" t="s">
        <v>158</v>
      </c>
      <c r="B523" s="62" t="s">
        <v>516</v>
      </c>
      <c r="C523" s="145">
        <v>0</v>
      </c>
      <c r="D523" s="135"/>
      <c r="E523" s="97"/>
      <c r="F523" s="146"/>
    </row>
    <row r="524" spans="1:6" s="87" customFormat="1" ht="18" customHeight="1">
      <c r="A524" s="87" t="s">
        <v>158</v>
      </c>
      <c r="B524" s="62" t="s">
        <v>517</v>
      </c>
      <c r="C524" s="145">
        <v>0</v>
      </c>
      <c r="D524" s="135"/>
      <c r="E524" s="97"/>
      <c r="F524" s="146"/>
    </row>
    <row r="525" spans="1:6" s="87" customFormat="1" ht="18" customHeight="1">
      <c r="A525" s="87" t="s">
        <v>158</v>
      </c>
      <c r="B525" s="62" t="s">
        <v>518</v>
      </c>
      <c r="C525" s="145">
        <v>5</v>
      </c>
      <c r="D525" s="135"/>
      <c r="E525" s="97">
        <v>-1</v>
      </c>
      <c r="F525" s="146"/>
    </row>
    <row r="526" spans="1:6" s="201" customFormat="1" ht="18" customHeight="1">
      <c r="A526" s="201" t="s">
        <v>158</v>
      </c>
      <c r="B526" s="202" t="s">
        <v>519</v>
      </c>
      <c r="C526" s="203">
        <v>212</v>
      </c>
      <c r="D526" s="204">
        <v>241</v>
      </c>
      <c r="E526" s="97">
        <v>0.1367924528301887</v>
      </c>
      <c r="F526" s="205"/>
    </row>
    <row r="527" spans="1:6" s="87" customFormat="1" ht="18" customHeight="1">
      <c r="A527" s="87" t="s">
        <v>158</v>
      </c>
      <c r="B527" s="62" t="s">
        <v>492</v>
      </c>
      <c r="C527" s="145">
        <v>0</v>
      </c>
      <c r="D527" s="206">
        <v>61.39</v>
      </c>
      <c r="E527" s="97"/>
      <c r="F527" s="146"/>
    </row>
    <row r="528" spans="1:6" s="87" customFormat="1" ht="18" customHeight="1">
      <c r="A528" s="87" t="s">
        <v>158</v>
      </c>
      <c r="B528" s="62" t="s">
        <v>520</v>
      </c>
      <c r="C528" s="145">
        <v>162</v>
      </c>
      <c r="D528" s="206">
        <v>180</v>
      </c>
      <c r="E528" s="97">
        <v>0.11111111111111116</v>
      </c>
      <c r="F528" s="146"/>
    </row>
    <row r="529" spans="1:6" s="87" customFormat="1" ht="18" customHeight="1">
      <c r="A529" s="87" t="s">
        <v>158</v>
      </c>
      <c r="B529" s="62" t="s">
        <v>521</v>
      </c>
      <c r="C529" s="145">
        <v>0</v>
      </c>
      <c r="D529" s="135"/>
      <c r="E529" s="97"/>
      <c r="F529" s="146"/>
    </row>
    <row r="530" spans="1:6" s="87" customFormat="1" ht="18" customHeight="1">
      <c r="A530" s="87" t="s">
        <v>158</v>
      </c>
      <c r="B530" s="62" t="s">
        <v>522</v>
      </c>
      <c r="C530" s="145">
        <v>0</v>
      </c>
      <c r="D530" s="135"/>
      <c r="E530" s="97"/>
      <c r="F530" s="146"/>
    </row>
    <row r="531" spans="1:6" s="87" customFormat="1" ht="18" customHeight="1">
      <c r="A531" s="87" t="s">
        <v>158</v>
      </c>
      <c r="B531" s="62" t="s">
        <v>523</v>
      </c>
      <c r="C531" s="145">
        <v>0</v>
      </c>
      <c r="D531" s="135"/>
      <c r="E531" s="97"/>
      <c r="F531" s="146"/>
    </row>
    <row r="532" spans="1:6" s="87" customFormat="1" ht="18" customHeight="1">
      <c r="A532" s="87" t="s">
        <v>158</v>
      </c>
      <c r="B532" s="62" t="s">
        <v>524</v>
      </c>
      <c r="C532" s="145">
        <v>50</v>
      </c>
      <c r="D532" s="135"/>
      <c r="E532" s="97">
        <v>-1</v>
      </c>
      <c r="F532" s="146"/>
    </row>
    <row r="533" spans="1:6" s="87" customFormat="1" ht="18" customHeight="1">
      <c r="A533" s="87" t="s">
        <v>158</v>
      </c>
      <c r="B533" s="158" t="s">
        <v>525</v>
      </c>
      <c r="C533" s="145">
        <v>0</v>
      </c>
      <c r="D533" s="135"/>
      <c r="E533" s="97"/>
      <c r="F533" s="146"/>
    </row>
    <row r="534" spans="1:6" s="87" customFormat="1" ht="18" customHeight="1">
      <c r="A534" s="87" t="s">
        <v>158</v>
      </c>
      <c r="B534" s="62" t="s">
        <v>526</v>
      </c>
      <c r="C534" s="145">
        <v>0</v>
      </c>
      <c r="D534" s="135"/>
      <c r="E534" s="97"/>
      <c r="F534" s="146"/>
    </row>
    <row r="535" spans="1:6" s="87" customFormat="1" ht="18" customHeight="1">
      <c r="A535" s="87" t="s">
        <v>158</v>
      </c>
      <c r="B535" s="62" t="s">
        <v>527</v>
      </c>
      <c r="C535" s="145">
        <v>0</v>
      </c>
      <c r="D535" s="135"/>
      <c r="E535" s="97"/>
      <c r="F535" s="146"/>
    </row>
    <row r="536" spans="1:6" s="87" customFormat="1" ht="18" customHeight="1">
      <c r="A536" s="87" t="s">
        <v>158</v>
      </c>
      <c r="B536" s="62" t="s">
        <v>528</v>
      </c>
      <c r="C536" s="145">
        <v>0</v>
      </c>
      <c r="D536" s="135"/>
      <c r="E536" s="97"/>
      <c r="F536" s="146"/>
    </row>
    <row r="537" spans="1:6" s="87" customFormat="1" ht="18" customHeight="1">
      <c r="A537" s="87" t="s">
        <v>158</v>
      </c>
      <c r="B537" s="158" t="s">
        <v>529</v>
      </c>
      <c r="C537" s="145">
        <v>0</v>
      </c>
      <c r="D537" s="135"/>
      <c r="E537" s="97"/>
      <c r="F537" s="146"/>
    </row>
    <row r="538" spans="1:6" s="87" customFormat="1" ht="18" customHeight="1">
      <c r="A538" s="87" t="s">
        <v>158</v>
      </c>
      <c r="B538" s="62" t="s">
        <v>530</v>
      </c>
      <c r="C538" s="145">
        <v>0</v>
      </c>
      <c r="D538" s="135"/>
      <c r="E538" s="97"/>
      <c r="F538" s="146"/>
    </row>
    <row r="539" spans="1:6" s="87" customFormat="1" ht="18" customHeight="1">
      <c r="A539" s="87" t="s">
        <v>158</v>
      </c>
      <c r="B539" s="62" t="s">
        <v>531</v>
      </c>
      <c r="C539" s="145">
        <v>0</v>
      </c>
      <c r="D539" s="135"/>
      <c r="E539" s="97"/>
      <c r="F539" s="146"/>
    </row>
    <row r="540" spans="1:6" s="201" customFormat="1" ht="18" customHeight="1">
      <c r="A540" s="201" t="s">
        <v>158</v>
      </c>
      <c r="B540" s="202" t="s">
        <v>532</v>
      </c>
      <c r="C540" s="203">
        <v>601</v>
      </c>
      <c r="D540" s="149">
        <v>1400</v>
      </c>
      <c r="E540" s="97">
        <v>1.329450915141431</v>
      </c>
      <c r="F540" s="205"/>
    </row>
    <row r="541" spans="1:6" s="87" customFormat="1" ht="18" customHeight="1">
      <c r="A541" s="87" t="s">
        <v>158</v>
      </c>
      <c r="B541" s="62" t="s">
        <v>533</v>
      </c>
      <c r="C541" s="145">
        <v>537</v>
      </c>
      <c r="D541" s="206">
        <v>1400</v>
      </c>
      <c r="E541" s="97">
        <v>1.6070763500931098</v>
      </c>
      <c r="F541" s="146"/>
    </row>
    <row r="542" spans="1:6" s="87" customFormat="1" ht="18" customHeight="1">
      <c r="A542" s="87" t="s">
        <v>158</v>
      </c>
      <c r="B542" s="62" t="s">
        <v>534</v>
      </c>
      <c r="C542" s="145">
        <v>0</v>
      </c>
      <c r="D542" s="135"/>
      <c r="E542" s="97"/>
      <c r="F542" s="146"/>
    </row>
    <row r="543" spans="1:6" s="87" customFormat="1" ht="18" customHeight="1">
      <c r="A543" s="87" t="s">
        <v>158</v>
      </c>
      <c r="B543" s="62" t="s">
        <v>535</v>
      </c>
      <c r="C543" s="145">
        <v>0</v>
      </c>
      <c r="D543" s="135"/>
      <c r="E543" s="97"/>
      <c r="F543" s="146"/>
    </row>
    <row r="544" spans="1:6" s="87" customFormat="1" ht="18" customHeight="1">
      <c r="A544" s="87" t="s">
        <v>158</v>
      </c>
      <c r="B544" s="62" t="s">
        <v>536</v>
      </c>
      <c r="C544" s="145">
        <v>64</v>
      </c>
      <c r="D544" s="135"/>
      <c r="E544" s="97">
        <v>-1</v>
      </c>
      <c r="F544" s="146"/>
    </row>
    <row r="545" spans="1:6" s="209" customFormat="1" ht="18" customHeight="1">
      <c r="A545" s="209" t="s">
        <v>158</v>
      </c>
      <c r="B545" s="213" t="s">
        <v>537</v>
      </c>
      <c r="C545" s="214">
        <v>6632</v>
      </c>
      <c r="D545" s="211">
        <f>D546+D560+D579+D590</f>
        <v>6550.280000000001</v>
      </c>
      <c r="E545" s="97">
        <v>-0.012322074788902238</v>
      </c>
      <c r="F545" s="212"/>
    </row>
    <row r="546" spans="1:6" s="215" customFormat="1" ht="18" customHeight="1">
      <c r="A546" s="215" t="s">
        <v>158</v>
      </c>
      <c r="B546" s="216" t="s">
        <v>538</v>
      </c>
      <c r="C546" s="204">
        <v>2391</v>
      </c>
      <c r="D546" s="204">
        <f>SUM(D547:D559)</f>
        <v>2273.3</v>
      </c>
      <c r="E546" s="97">
        <v>-0.049226265161020466</v>
      </c>
      <c r="F546" s="205"/>
    </row>
    <row r="547" spans="1:6" s="87" customFormat="1" ht="18" customHeight="1">
      <c r="A547" s="87" t="s">
        <v>158</v>
      </c>
      <c r="B547" s="62" t="s">
        <v>156</v>
      </c>
      <c r="C547" s="145">
        <v>404</v>
      </c>
      <c r="D547" s="206">
        <v>233.58</v>
      </c>
      <c r="E547" s="97">
        <v>-0.42183168316831676</v>
      </c>
      <c r="F547" s="146"/>
    </row>
    <row r="548" spans="1:6" s="87" customFormat="1" ht="18" customHeight="1">
      <c r="A548" s="87" t="s">
        <v>158</v>
      </c>
      <c r="B548" s="62" t="s">
        <v>157</v>
      </c>
      <c r="C548" s="145">
        <v>0</v>
      </c>
      <c r="D548" s="206">
        <v>38</v>
      </c>
      <c r="E548" s="97"/>
      <c r="F548" s="146"/>
    </row>
    <row r="549" spans="1:6" s="87" customFormat="1" ht="18" customHeight="1">
      <c r="A549" s="87" t="s">
        <v>158</v>
      </c>
      <c r="B549" s="62" t="s">
        <v>159</v>
      </c>
      <c r="C549" s="145">
        <v>0</v>
      </c>
      <c r="D549" s="135"/>
      <c r="E549" s="97"/>
      <c r="F549" s="146"/>
    </row>
    <row r="550" spans="1:6" s="87" customFormat="1" ht="18" customHeight="1">
      <c r="A550" s="87" t="s">
        <v>158</v>
      </c>
      <c r="B550" s="62" t="s">
        <v>539</v>
      </c>
      <c r="C550" s="145">
        <v>398</v>
      </c>
      <c r="D550" s="206">
        <v>280.89</v>
      </c>
      <c r="E550" s="97">
        <v>-0.29424623115577897</v>
      </c>
      <c r="F550" s="146"/>
    </row>
    <row r="551" spans="1:6" s="87" customFormat="1" ht="18" customHeight="1">
      <c r="A551" s="87" t="s">
        <v>158</v>
      </c>
      <c r="B551" s="62" t="s">
        <v>540</v>
      </c>
      <c r="C551" s="145">
        <v>50</v>
      </c>
      <c r="D551" s="135"/>
      <c r="E551" s="97">
        <v>-1</v>
      </c>
      <c r="F551" s="146"/>
    </row>
    <row r="552" spans="1:6" s="87" customFormat="1" ht="18" customHeight="1">
      <c r="A552" s="87" t="s">
        <v>158</v>
      </c>
      <c r="B552" s="62" t="s">
        <v>541</v>
      </c>
      <c r="C552" s="145">
        <v>4</v>
      </c>
      <c r="D552" s="135"/>
      <c r="E552" s="97">
        <v>-1</v>
      </c>
      <c r="F552" s="146"/>
    </row>
    <row r="553" spans="1:6" s="87" customFormat="1" ht="18" customHeight="1">
      <c r="A553" s="87" t="s">
        <v>158</v>
      </c>
      <c r="B553" s="62" t="s">
        <v>542</v>
      </c>
      <c r="C553" s="145">
        <v>0</v>
      </c>
      <c r="D553" s="206">
        <v>20</v>
      </c>
      <c r="E553" s="97"/>
      <c r="F553" s="146"/>
    </row>
    <row r="554" spans="1:6" s="87" customFormat="1" ht="18" customHeight="1">
      <c r="A554" s="87" t="s">
        <v>158</v>
      </c>
      <c r="B554" s="62" t="s">
        <v>543</v>
      </c>
      <c r="C554" s="145">
        <v>1320</v>
      </c>
      <c r="D554" s="206">
        <v>1600</v>
      </c>
      <c r="E554" s="97">
        <v>0.21212121212121215</v>
      </c>
      <c r="F554" s="146"/>
    </row>
    <row r="555" spans="1:6" s="87" customFormat="1" ht="18" customHeight="1">
      <c r="A555" s="87" t="s">
        <v>158</v>
      </c>
      <c r="B555" s="62" t="s">
        <v>544</v>
      </c>
      <c r="C555" s="145">
        <v>0</v>
      </c>
      <c r="D555" s="135"/>
      <c r="E555" s="97"/>
      <c r="F555" s="146"/>
    </row>
    <row r="556" spans="1:6" s="87" customFormat="1" ht="18" customHeight="1">
      <c r="A556" s="87" t="s">
        <v>158</v>
      </c>
      <c r="B556" s="62" t="s">
        <v>545</v>
      </c>
      <c r="C556" s="145">
        <v>10</v>
      </c>
      <c r="D556" s="206">
        <v>7</v>
      </c>
      <c r="E556" s="97">
        <v>-0.30000000000000004</v>
      </c>
      <c r="F556" s="146"/>
    </row>
    <row r="557" spans="1:6" s="87" customFormat="1" ht="18" customHeight="1">
      <c r="A557" s="87" t="s">
        <v>158</v>
      </c>
      <c r="B557" s="62" t="s">
        <v>546</v>
      </c>
      <c r="C557" s="145">
        <v>52</v>
      </c>
      <c r="D557" s="135"/>
      <c r="E557" s="97">
        <v>-1</v>
      </c>
      <c r="F557" s="146"/>
    </row>
    <row r="558" spans="1:6" s="87" customFormat="1" ht="18" customHeight="1">
      <c r="A558" s="87" t="s">
        <v>158</v>
      </c>
      <c r="B558" s="62" t="s">
        <v>547</v>
      </c>
      <c r="C558" s="145">
        <v>87</v>
      </c>
      <c r="D558" s="206">
        <v>93.83</v>
      </c>
      <c r="E558" s="97">
        <v>0.07850574712643676</v>
      </c>
      <c r="F558" s="146"/>
    </row>
    <row r="559" spans="1:6" s="87" customFormat="1" ht="18" customHeight="1">
      <c r="A559" s="87" t="s">
        <v>158</v>
      </c>
      <c r="B559" s="62" t="s">
        <v>548</v>
      </c>
      <c r="C559" s="145">
        <v>66</v>
      </c>
      <c r="D559" s="135"/>
      <c r="E559" s="97">
        <v>-1</v>
      </c>
      <c r="F559" s="146"/>
    </row>
    <row r="560" spans="1:6" s="201" customFormat="1" ht="18" customHeight="1">
      <c r="A560" s="201" t="s">
        <v>158</v>
      </c>
      <c r="B560" s="202" t="s">
        <v>549</v>
      </c>
      <c r="C560" s="203">
        <v>2032</v>
      </c>
      <c r="D560" s="149">
        <v>1678.16</v>
      </c>
      <c r="E560" s="97">
        <v>-0.17413385826771655</v>
      </c>
      <c r="F560" s="205"/>
    </row>
    <row r="561" spans="1:6" s="87" customFormat="1" ht="18" customHeight="1">
      <c r="A561" s="87" t="s">
        <v>158</v>
      </c>
      <c r="B561" s="62" t="s">
        <v>156</v>
      </c>
      <c r="C561" s="145">
        <v>0</v>
      </c>
      <c r="D561" s="135"/>
      <c r="E561" s="97"/>
      <c r="F561" s="146"/>
    </row>
    <row r="562" spans="1:6" s="87" customFormat="1" ht="18" customHeight="1">
      <c r="A562" s="87" t="s">
        <v>158</v>
      </c>
      <c r="B562" s="62" t="s">
        <v>157</v>
      </c>
      <c r="C562" s="145">
        <v>0</v>
      </c>
      <c r="D562" s="135"/>
      <c r="E562" s="97"/>
      <c r="F562" s="146"/>
    </row>
    <row r="563" spans="1:6" s="87" customFormat="1" ht="18" customHeight="1">
      <c r="A563" s="87" t="s">
        <v>158</v>
      </c>
      <c r="B563" s="62" t="s">
        <v>159</v>
      </c>
      <c r="C563" s="145">
        <v>0</v>
      </c>
      <c r="D563" s="135"/>
      <c r="E563" s="97"/>
      <c r="F563" s="146"/>
    </row>
    <row r="564" spans="1:6" s="87" customFormat="1" ht="18" customHeight="1">
      <c r="A564" s="87" t="s">
        <v>158</v>
      </c>
      <c r="B564" s="62" t="s">
        <v>550</v>
      </c>
      <c r="C564" s="145">
        <v>1049</v>
      </c>
      <c r="D564" s="206">
        <v>815.21</v>
      </c>
      <c r="E564" s="97">
        <v>-0.22286939942802664</v>
      </c>
      <c r="F564" s="146"/>
    </row>
    <row r="565" spans="1:6" s="87" customFormat="1" ht="18" customHeight="1">
      <c r="A565" s="87" t="s">
        <v>158</v>
      </c>
      <c r="B565" s="62" t="s">
        <v>551</v>
      </c>
      <c r="C565" s="145">
        <v>983</v>
      </c>
      <c r="D565" s="206">
        <v>862.95</v>
      </c>
      <c r="E565" s="97">
        <v>-0.12212614445574765</v>
      </c>
      <c r="F565" s="146"/>
    </row>
    <row r="566" spans="1:6" s="87" customFormat="1" ht="18" customHeight="1">
      <c r="A566" s="87" t="s">
        <v>158</v>
      </c>
      <c r="B566" s="62" t="s">
        <v>552</v>
      </c>
      <c r="C566" s="145">
        <v>0</v>
      </c>
      <c r="D566" s="135"/>
      <c r="E566" s="97"/>
      <c r="F566" s="146"/>
    </row>
    <row r="567" spans="1:6" s="87" customFormat="1" ht="18" customHeight="1">
      <c r="A567" s="87" t="s">
        <v>158</v>
      </c>
      <c r="B567" s="62" t="s">
        <v>553</v>
      </c>
      <c r="C567" s="145">
        <v>0</v>
      </c>
      <c r="D567" s="135"/>
      <c r="E567" s="97"/>
      <c r="F567" s="146"/>
    </row>
    <row r="568" spans="1:6" s="87" customFormat="1" ht="18" customHeight="1">
      <c r="A568" s="87" t="s">
        <v>158</v>
      </c>
      <c r="B568" s="158" t="s">
        <v>554</v>
      </c>
      <c r="C568" s="159">
        <v>188</v>
      </c>
      <c r="D568" s="135"/>
      <c r="E568" s="97">
        <v>-1</v>
      </c>
      <c r="F568" s="146"/>
    </row>
    <row r="569" spans="1:6" s="87" customFormat="1" ht="18" customHeight="1">
      <c r="A569" s="87" t="s">
        <v>158</v>
      </c>
      <c r="B569" s="62" t="s">
        <v>156</v>
      </c>
      <c r="C569" s="145">
        <v>0</v>
      </c>
      <c r="D569" s="135"/>
      <c r="E569" s="97"/>
      <c r="F569" s="146"/>
    </row>
    <row r="570" spans="1:6" s="87" customFormat="1" ht="18" customHeight="1">
      <c r="A570" s="87" t="s">
        <v>158</v>
      </c>
      <c r="B570" s="62" t="s">
        <v>157</v>
      </c>
      <c r="C570" s="145">
        <v>0</v>
      </c>
      <c r="D570" s="135"/>
      <c r="E570" s="97"/>
      <c r="F570" s="146"/>
    </row>
    <row r="571" spans="1:6" s="87" customFormat="1" ht="18" customHeight="1">
      <c r="A571" s="87" t="s">
        <v>158</v>
      </c>
      <c r="B571" s="62" t="s">
        <v>159</v>
      </c>
      <c r="C571" s="145">
        <v>0</v>
      </c>
      <c r="D571" s="135"/>
      <c r="E571" s="97"/>
      <c r="F571" s="146"/>
    </row>
    <row r="572" spans="1:6" s="87" customFormat="1" ht="18" customHeight="1">
      <c r="A572" s="87" t="s">
        <v>158</v>
      </c>
      <c r="B572" s="62" t="s">
        <v>555</v>
      </c>
      <c r="C572" s="145">
        <v>0</v>
      </c>
      <c r="D572" s="135"/>
      <c r="E572" s="97"/>
      <c r="F572" s="146"/>
    </row>
    <row r="573" spans="1:6" s="87" customFormat="1" ht="18" customHeight="1">
      <c r="A573" s="87" t="s">
        <v>158</v>
      </c>
      <c r="B573" s="62" t="s">
        <v>556</v>
      </c>
      <c r="C573" s="145">
        <v>85</v>
      </c>
      <c r="D573" s="135"/>
      <c r="E573" s="97">
        <v>-1</v>
      </c>
      <c r="F573" s="146"/>
    </row>
    <row r="574" spans="1:6" s="87" customFormat="1" ht="18" customHeight="1">
      <c r="A574" s="87" t="s">
        <v>158</v>
      </c>
      <c r="B574" s="62" t="s">
        <v>557</v>
      </c>
      <c r="C574" s="145">
        <v>0</v>
      </c>
      <c r="D574" s="135"/>
      <c r="E574" s="97"/>
      <c r="F574" s="146"/>
    </row>
    <row r="575" spans="1:6" s="87" customFormat="1" ht="18" customHeight="1">
      <c r="A575" s="87" t="s">
        <v>158</v>
      </c>
      <c r="B575" s="62" t="s">
        <v>558</v>
      </c>
      <c r="C575" s="145">
        <v>100</v>
      </c>
      <c r="D575" s="135"/>
      <c r="E575" s="97">
        <v>-1</v>
      </c>
      <c r="F575" s="146"/>
    </row>
    <row r="576" spans="1:6" s="87" customFormat="1" ht="18" customHeight="1">
      <c r="A576" s="87" t="s">
        <v>158</v>
      </c>
      <c r="B576" s="62" t="s">
        <v>559</v>
      </c>
      <c r="C576" s="145">
        <v>0</v>
      </c>
      <c r="D576" s="135"/>
      <c r="E576" s="97"/>
      <c r="F576" s="146"/>
    </row>
    <row r="577" spans="1:6" s="87" customFormat="1" ht="18" customHeight="1">
      <c r="A577" s="87" t="s">
        <v>158</v>
      </c>
      <c r="B577" s="62" t="s">
        <v>560</v>
      </c>
      <c r="C577" s="145">
        <v>0</v>
      </c>
      <c r="D577" s="135"/>
      <c r="E577" s="97"/>
      <c r="F577" s="146"/>
    </row>
    <row r="578" spans="1:6" s="87" customFormat="1" ht="18" customHeight="1">
      <c r="A578" s="87" t="s">
        <v>158</v>
      </c>
      <c r="B578" s="62" t="s">
        <v>561</v>
      </c>
      <c r="C578" s="145">
        <v>3</v>
      </c>
      <c r="D578" s="135"/>
      <c r="E578" s="97">
        <v>-1</v>
      </c>
      <c r="F578" s="146"/>
    </row>
    <row r="579" spans="1:6" s="201" customFormat="1" ht="18" customHeight="1">
      <c r="A579" s="201" t="s">
        <v>158</v>
      </c>
      <c r="B579" s="202" t="s">
        <v>562</v>
      </c>
      <c r="C579" s="203">
        <v>1739</v>
      </c>
      <c r="D579" s="149">
        <v>2498.82</v>
      </c>
      <c r="E579" s="97">
        <v>0.43692926969522716</v>
      </c>
      <c r="F579" s="205"/>
    </row>
    <row r="580" spans="1:6" s="87" customFormat="1" ht="18" customHeight="1">
      <c r="A580" s="87" t="s">
        <v>158</v>
      </c>
      <c r="B580" s="62" t="s">
        <v>156</v>
      </c>
      <c r="C580" s="145">
        <v>0</v>
      </c>
      <c r="D580" s="135"/>
      <c r="E580" s="97"/>
      <c r="F580" s="146"/>
    </row>
    <row r="581" spans="1:6" s="87" customFormat="1" ht="18" customHeight="1">
      <c r="A581" s="87" t="s">
        <v>158</v>
      </c>
      <c r="B581" s="62" t="s">
        <v>157</v>
      </c>
      <c r="C581" s="145">
        <v>0</v>
      </c>
      <c r="D581" s="135"/>
      <c r="E581" s="97"/>
      <c r="F581" s="146"/>
    </row>
    <row r="582" spans="1:6" s="87" customFormat="1" ht="18" customHeight="1">
      <c r="A582" s="87" t="s">
        <v>158</v>
      </c>
      <c r="B582" s="62" t="s">
        <v>159</v>
      </c>
      <c r="C582" s="145">
        <v>0</v>
      </c>
      <c r="D582" s="135"/>
      <c r="E582" s="97"/>
      <c r="F582" s="146"/>
    </row>
    <row r="583" spans="1:6" s="87" customFormat="1" ht="18" customHeight="1">
      <c r="A583" s="87" t="s">
        <v>158</v>
      </c>
      <c r="B583" s="62" t="s">
        <v>563</v>
      </c>
      <c r="C583" s="145">
        <v>1073</v>
      </c>
      <c r="D583" s="206">
        <v>303.74</v>
      </c>
      <c r="E583" s="97">
        <v>-0.7169245107176141</v>
      </c>
      <c r="F583" s="146"/>
    </row>
    <row r="584" spans="1:6" s="87" customFormat="1" ht="18" customHeight="1">
      <c r="A584" s="87" t="s">
        <v>158</v>
      </c>
      <c r="B584" s="62" t="s">
        <v>564</v>
      </c>
      <c r="C584" s="145">
        <v>173</v>
      </c>
      <c r="D584" s="206">
        <v>2060.08</v>
      </c>
      <c r="E584" s="97">
        <v>10.907976878612716</v>
      </c>
      <c r="F584" s="146"/>
    </row>
    <row r="585" spans="1:6" s="87" customFormat="1" ht="18" customHeight="1">
      <c r="A585" s="87" t="s">
        <v>158</v>
      </c>
      <c r="B585" s="62" t="s">
        <v>565</v>
      </c>
      <c r="C585" s="145">
        <v>0</v>
      </c>
      <c r="D585" s="135"/>
      <c r="E585" s="97"/>
      <c r="F585" s="146"/>
    </row>
    <row r="586" spans="1:6" s="87" customFormat="1" ht="18" customHeight="1">
      <c r="A586" s="87" t="s">
        <v>158</v>
      </c>
      <c r="B586" s="62" t="s">
        <v>566</v>
      </c>
      <c r="C586" s="145">
        <v>0</v>
      </c>
      <c r="D586" s="135"/>
      <c r="E586" s="97"/>
      <c r="F586" s="146"/>
    </row>
    <row r="587" spans="1:6" s="87" customFormat="1" ht="18" customHeight="1">
      <c r="A587" s="87" t="s">
        <v>158</v>
      </c>
      <c r="B587" s="62" t="s">
        <v>567</v>
      </c>
      <c r="C587" s="145">
        <v>159</v>
      </c>
      <c r="D587" s="206">
        <v>135</v>
      </c>
      <c r="E587" s="97">
        <v>-0.15094339622641506</v>
      </c>
      <c r="F587" s="146"/>
    </row>
    <row r="588" spans="1:6" s="87" customFormat="1" ht="18" customHeight="1">
      <c r="A588" s="87" t="s">
        <v>158</v>
      </c>
      <c r="B588" s="62" t="s">
        <v>568</v>
      </c>
      <c r="C588" s="145">
        <v>0</v>
      </c>
      <c r="D588" s="135"/>
      <c r="E588" s="97"/>
      <c r="F588" s="146"/>
    </row>
    <row r="589" spans="1:6" s="87" customFormat="1" ht="18" customHeight="1">
      <c r="A589" s="87" t="s">
        <v>158</v>
      </c>
      <c r="B589" s="62" t="s">
        <v>569</v>
      </c>
      <c r="C589" s="145">
        <v>334</v>
      </c>
      <c r="D589" s="135"/>
      <c r="E589" s="97">
        <v>-1</v>
      </c>
      <c r="F589" s="146"/>
    </row>
    <row r="590" spans="1:6" s="201" customFormat="1" ht="18" customHeight="1">
      <c r="A590" s="201" t="s">
        <v>158</v>
      </c>
      <c r="B590" s="202" t="s">
        <v>570</v>
      </c>
      <c r="C590" s="203">
        <v>282</v>
      </c>
      <c r="D590" s="149">
        <v>100</v>
      </c>
      <c r="E590" s="97">
        <v>-0.6453900709219857</v>
      </c>
      <c r="F590" s="205"/>
    </row>
    <row r="591" spans="1:6" s="87" customFormat="1" ht="18" customHeight="1">
      <c r="A591" s="87" t="s">
        <v>158</v>
      </c>
      <c r="B591" s="62" t="s">
        <v>571</v>
      </c>
      <c r="C591" s="145">
        <v>0</v>
      </c>
      <c r="D591" s="135"/>
      <c r="E591" s="97"/>
      <c r="F591" s="146"/>
    </row>
    <row r="592" spans="1:6" s="87" customFormat="1" ht="18" customHeight="1">
      <c r="A592" s="87" t="s">
        <v>158</v>
      </c>
      <c r="B592" s="62" t="s">
        <v>572</v>
      </c>
      <c r="C592" s="145">
        <v>0</v>
      </c>
      <c r="D592" s="135"/>
      <c r="E592" s="97"/>
      <c r="F592" s="146"/>
    </row>
    <row r="593" spans="1:6" s="87" customFormat="1" ht="18" customHeight="1">
      <c r="A593" s="87" t="s">
        <v>158</v>
      </c>
      <c r="B593" s="62" t="s">
        <v>573</v>
      </c>
      <c r="C593" s="145">
        <v>282</v>
      </c>
      <c r="D593" s="206">
        <v>100</v>
      </c>
      <c r="E593" s="97">
        <v>-0.6453900709219857</v>
      </c>
      <c r="F593" s="146"/>
    </row>
    <row r="594" spans="1:6" s="222" customFormat="1" ht="18" customHeight="1">
      <c r="A594" s="222" t="s">
        <v>158</v>
      </c>
      <c r="B594" s="223" t="s">
        <v>574</v>
      </c>
      <c r="C594" s="224">
        <v>26888</v>
      </c>
      <c r="D594" s="224">
        <v>25995</v>
      </c>
      <c r="E594" s="97">
        <v>-0.03321184171377567</v>
      </c>
      <c r="F594" s="225"/>
    </row>
    <row r="595" spans="1:6" s="201" customFormat="1" ht="18" customHeight="1">
      <c r="A595" s="201" t="s">
        <v>158</v>
      </c>
      <c r="B595" s="202" t="s">
        <v>575</v>
      </c>
      <c r="C595" s="203">
        <v>1912</v>
      </c>
      <c r="D595" s="204">
        <v>1624</v>
      </c>
      <c r="E595" s="97">
        <v>-0.15062761506276146</v>
      </c>
      <c r="F595" s="205"/>
    </row>
    <row r="596" spans="1:6" s="87" customFormat="1" ht="18" customHeight="1">
      <c r="A596" s="87" t="s">
        <v>158</v>
      </c>
      <c r="B596" s="62" t="s">
        <v>156</v>
      </c>
      <c r="C596" s="145">
        <v>523</v>
      </c>
      <c r="D596" s="206">
        <v>377.96</v>
      </c>
      <c r="E596" s="97">
        <v>-0.27732313575525813</v>
      </c>
      <c r="F596" s="146"/>
    </row>
    <row r="597" spans="1:6" s="87" customFormat="1" ht="18" customHeight="1">
      <c r="A597" s="87" t="s">
        <v>158</v>
      </c>
      <c r="B597" s="62" t="s">
        <v>157</v>
      </c>
      <c r="C597" s="145">
        <v>55</v>
      </c>
      <c r="D597" s="206">
        <v>38</v>
      </c>
      <c r="E597" s="97">
        <v>-0.3090909090909091</v>
      </c>
      <c r="F597" s="146"/>
    </row>
    <row r="598" spans="1:6" s="87" customFormat="1" ht="18" customHeight="1">
      <c r="A598" s="87" t="s">
        <v>158</v>
      </c>
      <c r="B598" s="62" t="s">
        <v>159</v>
      </c>
      <c r="C598" s="145">
        <v>0</v>
      </c>
      <c r="D598" s="135"/>
      <c r="E598" s="97"/>
      <c r="F598" s="146"/>
    </row>
    <row r="599" spans="1:6" s="87" customFormat="1" ht="18" customHeight="1">
      <c r="A599" s="87" t="s">
        <v>158</v>
      </c>
      <c r="B599" s="62" t="s">
        <v>576</v>
      </c>
      <c r="C599" s="145">
        <v>0</v>
      </c>
      <c r="D599" s="135"/>
      <c r="E599" s="97"/>
      <c r="F599" s="146"/>
    </row>
    <row r="600" spans="1:6" s="87" customFormat="1" ht="18" customHeight="1">
      <c r="A600" s="87" t="s">
        <v>158</v>
      </c>
      <c r="B600" s="62" t="s">
        <v>577</v>
      </c>
      <c r="C600" s="145">
        <v>42</v>
      </c>
      <c r="D600" s="206">
        <v>57.63</v>
      </c>
      <c r="E600" s="97">
        <v>0.3721428571428571</v>
      </c>
      <c r="F600" s="146"/>
    </row>
    <row r="601" spans="1:6" s="87" customFormat="1" ht="18" customHeight="1">
      <c r="A601" s="87" t="s">
        <v>158</v>
      </c>
      <c r="B601" s="62" t="s">
        <v>578</v>
      </c>
      <c r="C601" s="145">
        <v>133</v>
      </c>
      <c r="D601" s="206">
        <v>315.2</v>
      </c>
      <c r="E601" s="97">
        <v>1.3699248120300753</v>
      </c>
      <c r="F601" s="146"/>
    </row>
    <row r="602" spans="1:6" s="87" customFormat="1" ht="18" customHeight="1">
      <c r="A602" s="87" t="s">
        <v>158</v>
      </c>
      <c r="B602" s="62" t="s">
        <v>579</v>
      </c>
      <c r="C602" s="145">
        <v>0</v>
      </c>
      <c r="D602" s="135"/>
      <c r="E602" s="97"/>
      <c r="F602" s="146"/>
    </row>
    <row r="603" spans="1:6" s="87" customFormat="1" ht="18" customHeight="1">
      <c r="A603" s="87" t="s">
        <v>158</v>
      </c>
      <c r="B603" s="62" t="s">
        <v>201</v>
      </c>
      <c r="C603" s="145">
        <v>128</v>
      </c>
      <c r="D603" s="206">
        <v>131.36</v>
      </c>
      <c r="E603" s="97">
        <v>0.026250000000000107</v>
      </c>
      <c r="F603" s="146"/>
    </row>
    <row r="604" spans="1:6" s="87" customFormat="1" ht="18" customHeight="1">
      <c r="A604" s="87" t="s">
        <v>158</v>
      </c>
      <c r="B604" s="62" t="s">
        <v>580</v>
      </c>
      <c r="C604" s="145">
        <v>654</v>
      </c>
      <c r="D604" s="206">
        <v>401.35</v>
      </c>
      <c r="E604" s="97">
        <v>-0.3863149847094801</v>
      </c>
      <c r="F604" s="146"/>
    </row>
    <row r="605" spans="1:6" s="87" customFormat="1" ht="18" customHeight="1">
      <c r="A605" s="87" t="s">
        <v>158</v>
      </c>
      <c r="B605" s="62" t="s">
        <v>581</v>
      </c>
      <c r="C605" s="145">
        <v>0</v>
      </c>
      <c r="D605" s="135"/>
      <c r="E605" s="97"/>
      <c r="F605" s="146"/>
    </row>
    <row r="606" spans="1:6" s="87" customFormat="1" ht="18" customHeight="1">
      <c r="A606" s="87" t="s">
        <v>158</v>
      </c>
      <c r="B606" s="62" t="s">
        <v>582</v>
      </c>
      <c r="C606" s="145">
        <v>273</v>
      </c>
      <c r="D606" s="206">
        <v>282.19</v>
      </c>
      <c r="E606" s="97">
        <v>0.03366300366300368</v>
      </c>
      <c r="F606" s="146"/>
    </row>
    <row r="607" spans="1:6" s="87" customFormat="1" ht="18" customHeight="1">
      <c r="A607" s="87" t="s">
        <v>158</v>
      </c>
      <c r="B607" s="62" t="s">
        <v>583</v>
      </c>
      <c r="C607" s="145">
        <v>43</v>
      </c>
      <c r="D607" s="206">
        <v>20</v>
      </c>
      <c r="E607" s="97">
        <v>-0.5348837209302326</v>
      </c>
      <c r="F607" s="146"/>
    </row>
    <row r="608" spans="1:6" s="87" customFormat="1" ht="18" customHeight="1">
      <c r="A608" s="87" t="s">
        <v>158</v>
      </c>
      <c r="B608" s="62" t="s">
        <v>584</v>
      </c>
      <c r="C608" s="145">
        <v>61</v>
      </c>
      <c r="D608" s="206">
        <v>0.77</v>
      </c>
      <c r="E608" s="97">
        <v>-0.9873770491803279</v>
      </c>
      <c r="F608" s="146"/>
    </row>
    <row r="609" spans="1:6" s="201" customFormat="1" ht="18" customHeight="1">
      <c r="A609" s="201" t="s">
        <v>158</v>
      </c>
      <c r="B609" s="202" t="s">
        <v>585</v>
      </c>
      <c r="C609" s="203">
        <v>1018</v>
      </c>
      <c r="D609" s="204">
        <v>617</v>
      </c>
      <c r="E609" s="97">
        <v>-0.39390962671905694</v>
      </c>
      <c r="F609" s="205"/>
    </row>
    <row r="610" spans="1:6" s="87" customFormat="1" ht="18" customHeight="1">
      <c r="A610" s="87" t="s">
        <v>158</v>
      </c>
      <c r="B610" s="62" t="s">
        <v>156</v>
      </c>
      <c r="C610" s="145">
        <v>332</v>
      </c>
      <c r="D610" s="206">
        <v>203.31</v>
      </c>
      <c r="E610" s="97">
        <v>-0.3876204819277108</v>
      </c>
      <c r="F610" s="146"/>
    </row>
    <row r="611" spans="1:6" s="87" customFormat="1" ht="18" customHeight="1">
      <c r="A611" s="87" t="s">
        <v>158</v>
      </c>
      <c r="B611" s="62" t="s">
        <v>157</v>
      </c>
      <c r="C611" s="145">
        <v>120</v>
      </c>
      <c r="D611" s="206">
        <v>52.48</v>
      </c>
      <c r="E611" s="97">
        <v>-0.5626666666666666</v>
      </c>
      <c r="F611" s="146"/>
    </row>
    <row r="612" spans="1:6" s="87" customFormat="1" ht="18" customHeight="1">
      <c r="A612" s="87" t="s">
        <v>158</v>
      </c>
      <c r="B612" s="62" t="s">
        <v>159</v>
      </c>
      <c r="C612" s="145">
        <v>0</v>
      </c>
      <c r="D612" s="135"/>
      <c r="E612" s="97"/>
      <c r="F612" s="146"/>
    </row>
    <row r="613" spans="1:6" s="87" customFormat="1" ht="18" customHeight="1">
      <c r="A613" s="87" t="s">
        <v>158</v>
      </c>
      <c r="B613" s="62" t="s">
        <v>586</v>
      </c>
      <c r="C613" s="145">
        <v>75</v>
      </c>
      <c r="D613" s="206">
        <v>255</v>
      </c>
      <c r="E613" s="97">
        <v>2.4</v>
      </c>
      <c r="F613" s="146"/>
    </row>
    <row r="614" spans="1:6" s="87" customFormat="1" ht="18" customHeight="1">
      <c r="A614" s="87" t="s">
        <v>158</v>
      </c>
      <c r="B614" s="62" t="s">
        <v>587</v>
      </c>
      <c r="C614" s="145">
        <v>65</v>
      </c>
      <c r="D614" s="206">
        <v>47.11</v>
      </c>
      <c r="E614" s="97">
        <v>-0.2752307692307693</v>
      </c>
      <c r="F614" s="146"/>
    </row>
    <row r="615" spans="1:6" s="87" customFormat="1" ht="18" customHeight="1">
      <c r="A615" s="87" t="s">
        <v>158</v>
      </c>
      <c r="B615" s="62" t="s">
        <v>588</v>
      </c>
      <c r="C615" s="145">
        <v>0</v>
      </c>
      <c r="D615" s="135"/>
      <c r="E615" s="97"/>
      <c r="F615" s="146"/>
    </row>
    <row r="616" spans="1:6" s="87" customFormat="1" ht="18" customHeight="1">
      <c r="A616" s="87" t="s">
        <v>158</v>
      </c>
      <c r="B616" s="62" t="s">
        <v>589</v>
      </c>
      <c r="C616" s="145">
        <v>56</v>
      </c>
      <c r="D616" s="135"/>
      <c r="E616" s="97">
        <v>-1</v>
      </c>
      <c r="F616" s="146"/>
    </row>
    <row r="617" spans="1:6" s="87" customFormat="1" ht="18" customHeight="1">
      <c r="A617" s="87" t="s">
        <v>158</v>
      </c>
      <c r="B617" s="62" t="s">
        <v>590</v>
      </c>
      <c r="C617" s="145">
        <v>25</v>
      </c>
      <c r="D617" s="135"/>
      <c r="E617" s="97">
        <v>-1</v>
      </c>
      <c r="F617" s="146"/>
    </row>
    <row r="618" spans="1:6" s="87" customFormat="1" ht="18" customHeight="1">
      <c r="A618" s="87" t="s">
        <v>158</v>
      </c>
      <c r="B618" s="62" t="s">
        <v>591</v>
      </c>
      <c r="C618" s="145">
        <v>0</v>
      </c>
      <c r="D618" s="135"/>
      <c r="E618" s="97"/>
      <c r="F618" s="146"/>
    </row>
    <row r="619" spans="1:6" s="87" customFormat="1" ht="18" customHeight="1">
      <c r="A619" s="87" t="s">
        <v>158</v>
      </c>
      <c r="B619" s="62" t="s">
        <v>592</v>
      </c>
      <c r="C619" s="145">
        <v>345</v>
      </c>
      <c r="D619" s="135">
        <v>60</v>
      </c>
      <c r="E619" s="97">
        <v>-0.8260869565217391</v>
      </c>
      <c r="F619" s="146"/>
    </row>
    <row r="620" spans="1:6" s="303" customFormat="1" ht="18" customHeight="1">
      <c r="A620" s="303" t="s">
        <v>158</v>
      </c>
      <c r="B620" s="304" t="s">
        <v>593</v>
      </c>
      <c r="C620" s="305">
        <v>0</v>
      </c>
      <c r="D620" s="306"/>
      <c r="E620" s="97"/>
      <c r="F620" s="307"/>
    </row>
    <row r="621" spans="1:6" s="303" customFormat="1" ht="18" customHeight="1">
      <c r="A621" s="303" t="s">
        <v>158</v>
      </c>
      <c r="B621" s="308" t="s">
        <v>594</v>
      </c>
      <c r="C621" s="305">
        <v>0</v>
      </c>
      <c r="D621" s="309"/>
      <c r="E621" s="97"/>
      <c r="F621" s="307"/>
    </row>
    <row r="622" spans="1:6" s="201" customFormat="1" ht="18" customHeight="1">
      <c r="A622" s="201" t="s">
        <v>158</v>
      </c>
      <c r="B622" s="202" t="s">
        <v>595</v>
      </c>
      <c r="C622" s="203">
        <v>9731</v>
      </c>
      <c r="D622" s="204">
        <v>6019</v>
      </c>
      <c r="E622" s="97">
        <v>-0.3814613092179632</v>
      </c>
      <c r="F622" s="205"/>
    </row>
    <row r="623" spans="1:6" s="87" customFormat="1" ht="18" customHeight="1">
      <c r="A623" s="87" t="s">
        <v>158</v>
      </c>
      <c r="B623" s="62" t="s">
        <v>596</v>
      </c>
      <c r="C623" s="145">
        <v>5171</v>
      </c>
      <c r="D623" s="206">
        <v>166.44</v>
      </c>
      <c r="E623" s="97">
        <v>-0.9678128021659254</v>
      </c>
      <c r="F623" s="146"/>
    </row>
    <row r="624" spans="1:6" s="87" customFormat="1" ht="18" customHeight="1">
      <c r="A624" s="87" t="s">
        <v>158</v>
      </c>
      <c r="B624" s="62" t="s">
        <v>597</v>
      </c>
      <c r="C624" s="145">
        <v>458</v>
      </c>
      <c r="D624" s="206">
        <v>544.29</v>
      </c>
      <c r="E624" s="97">
        <v>0.18840611353711778</v>
      </c>
      <c r="F624" s="146"/>
    </row>
    <row r="625" spans="1:6" s="87" customFormat="1" ht="18" customHeight="1">
      <c r="A625" s="87" t="s">
        <v>158</v>
      </c>
      <c r="B625" s="62" t="s">
        <v>598</v>
      </c>
      <c r="C625" s="145">
        <v>162</v>
      </c>
      <c r="D625" s="206">
        <v>126.07</v>
      </c>
      <c r="E625" s="97">
        <v>-0.22179012345679017</v>
      </c>
      <c r="F625" s="146"/>
    </row>
    <row r="626" spans="1:6" s="87" customFormat="1" ht="18" customHeight="1">
      <c r="A626" s="87" t="s">
        <v>158</v>
      </c>
      <c r="B626" s="62" t="s">
        <v>599</v>
      </c>
      <c r="C626" s="145">
        <v>0</v>
      </c>
      <c r="D626" s="135"/>
      <c r="E626" s="97"/>
      <c r="F626" s="146"/>
    </row>
    <row r="627" spans="1:6" s="87" customFormat="1" ht="18" customHeight="1">
      <c r="A627" s="87" t="s">
        <v>158</v>
      </c>
      <c r="B627" s="62" t="s">
        <v>600</v>
      </c>
      <c r="C627" s="145">
        <v>1489</v>
      </c>
      <c r="D627" s="206">
        <v>5071.74</v>
      </c>
      <c r="E627" s="97">
        <v>2.406138347884486</v>
      </c>
      <c r="F627" s="146"/>
    </row>
    <row r="628" spans="1:6" s="87" customFormat="1" ht="18" customHeight="1">
      <c r="A628" s="87" t="s">
        <v>158</v>
      </c>
      <c r="B628" s="62" t="s">
        <v>601</v>
      </c>
      <c r="C628" s="145">
        <v>274</v>
      </c>
      <c r="D628" s="135"/>
      <c r="E628" s="97">
        <v>-1</v>
      </c>
      <c r="F628" s="146"/>
    </row>
    <row r="629" spans="1:6" s="87" customFormat="1" ht="18" customHeight="1">
      <c r="A629" s="87" t="s">
        <v>158</v>
      </c>
      <c r="B629" s="62" t="s">
        <v>602</v>
      </c>
      <c r="C629" s="145">
        <v>2021</v>
      </c>
      <c r="D629" s="135"/>
      <c r="E629" s="97">
        <v>-1</v>
      </c>
      <c r="F629" s="146"/>
    </row>
    <row r="630" spans="1:6" s="87" customFormat="1" ht="18" customHeight="1">
      <c r="A630" s="87" t="s">
        <v>158</v>
      </c>
      <c r="B630" s="62" t="s">
        <v>603</v>
      </c>
      <c r="C630" s="145">
        <v>156</v>
      </c>
      <c r="D630" s="206">
        <v>110</v>
      </c>
      <c r="E630" s="97">
        <v>-0.2948717948717948</v>
      </c>
      <c r="F630" s="146"/>
    </row>
    <row r="631" spans="1:6" s="201" customFormat="1" ht="18" customHeight="1">
      <c r="A631" s="201" t="s">
        <v>158</v>
      </c>
      <c r="B631" s="202" t="s">
        <v>604</v>
      </c>
      <c r="C631" s="203">
        <v>474</v>
      </c>
      <c r="D631" s="149">
        <v>455</v>
      </c>
      <c r="E631" s="97">
        <v>-0.04008438818565396</v>
      </c>
      <c r="F631" s="205"/>
    </row>
    <row r="632" spans="1:6" s="87" customFormat="1" ht="18" customHeight="1">
      <c r="A632" s="87" t="s">
        <v>158</v>
      </c>
      <c r="B632" s="62" t="s">
        <v>605</v>
      </c>
      <c r="C632" s="145">
        <v>418</v>
      </c>
      <c r="D632" s="206">
        <v>455</v>
      </c>
      <c r="E632" s="97">
        <v>0.08851674641148333</v>
      </c>
      <c r="F632" s="146"/>
    </row>
    <row r="633" spans="1:6" s="87" customFormat="1" ht="18" customHeight="1">
      <c r="A633" s="87" t="s">
        <v>158</v>
      </c>
      <c r="B633" s="62" t="s">
        <v>606</v>
      </c>
      <c r="C633" s="145">
        <v>0</v>
      </c>
      <c r="D633" s="135"/>
      <c r="E633" s="97"/>
      <c r="F633" s="146"/>
    </row>
    <row r="634" spans="1:6" s="87" customFormat="1" ht="18" customHeight="1">
      <c r="A634" s="87" t="s">
        <v>158</v>
      </c>
      <c r="B634" s="62" t="s">
        <v>607</v>
      </c>
      <c r="C634" s="145">
        <v>56</v>
      </c>
      <c r="D634" s="135"/>
      <c r="E634" s="97">
        <v>-1</v>
      </c>
      <c r="F634" s="146"/>
    </row>
    <row r="635" spans="1:6" s="201" customFormat="1" ht="18" customHeight="1">
      <c r="A635" s="201" t="s">
        <v>158</v>
      </c>
      <c r="B635" s="202" t="s">
        <v>608</v>
      </c>
      <c r="C635" s="203">
        <v>2948</v>
      </c>
      <c r="D635" s="204">
        <v>2100</v>
      </c>
      <c r="E635" s="97">
        <v>-0.2876526458616011</v>
      </c>
      <c r="F635" s="205"/>
    </row>
    <row r="636" spans="1:6" s="87" customFormat="1" ht="18" customHeight="1">
      <c r="A636" s="87" t="s">
        <v>158</v>
      </c>
      <c r="B636" s="62" t="s">
        <v>609</v>
      </c>
      <c r="C636" s="145">
        <v>0</v>
      </c>
      <c r="D636" s="206">
        <v>400</v>
      </c>
      <c r="E636" s="97"/>
      <c r="F636" s="146"/>
    </row>
    <row r="637" spans="1:6" s="87" customFormat="1" ht="18" customHeight="1">
      <c r="A637" s="87" t="s">
        <v>158</v>
      </c>
      <c r="B637" s="62" t="s">
        <v>610</v>
      </c>
      <c r="C637" s="145">
        <v>0</v>
      </c>
      <c r="D637" s="135"/>
      <c r="E637" s="97"/>
      <c r="F637" s="146"/>
    </row>
    <row r="638" spans="1:6" s="87" customFormat="1" ht="18" customHeight="1">
      <c r="A638" s="87" t="s">
        <v>158</v>
      </c>
      <c r="B638" s="62" t="s">
        <v>611</v>
      </c>
      <c r="C638" s="145">
        <v>864</v>
      </c>
      <c r="D638" s="206">
        <v>1700</v>
      </c>
      <c r="E638" s="97">
        <v>0.9675925925925926</v>
      </c>
      <c r="F638" s="146"/>
    </row>
    <row r="639" spans="1:6" s="87" customFormat="1" ht="18" customHeight="1">
      <c r="A639" s="87" t="s">
        <v>158</v>
      </c>
      <c r="B639" s="62" t="s">
        <v>612</v>
      </c>
      <c r="C639" s="145">
        <v>0</v>
      </c>
      <c r="D639" s="135"/>
      <c r="E639" s="97"/>
      <c r="F639" s="146"/>
    </row>
    <row r="640" spans="1:6" s="87" customFormat="1" ht="18" customHeight="1">
      <c r="A640" s="87" t="s">
        <v>158</v>
      </c>
      <c r="B640" s="62" t="s">
        <v>613</v>
      </c>
      <c r="C640" s="145">
        <v>0</v>
      </c>
      <c r="D640" s="135"/>
      <c r="E640" s="97"/>
      <c r="F640" s="146"/>
    </row>
    <row r="641" spans="1:6" s="87" customFormat="1" ht="18" customHeight="1">
      <c r="A641" s="87" t="s">
        <v>158</v>
      </c>
      <c r="B641" s="62" t="s">
        <v>614</v>
      </c>
      <c r="C641" s="145">
        <v>0</v>
      </c>
      <c r="D641" s="135"/>
      <c r="E641" s="97"/>
      <c r="F641" s="146"/>
    </row>
    <row r="642" spans="1:6" s="87" customFormat="1" ht="18" customHeight="1">
      <c r="A642" s="87" t="s">
        <v>158</v>
      </c>
      <c r="B642" s="62" t="s">
        <v>615</v>
      </c>
      <c r="C642" s="145">
        <v>0</v>
      </c>
      <c r="D642" s="135"/>
      <c r="E642" s="97"/>
      <c r="F642" s="146"/>
    </row>
    <row r="643" spans="1:6" s="87" customFormat="1" ht="18" customHeight="1">
      <c r="A643" s="87" t="s">
        <v>158</v>
      </c>
      <c r="B643" s="62" t="s">
        <v>616</v>
      </c>
      <c r="C643" s="145">
        <v>0</v>
      </c>
      <c r="D643" s="135"/>
      <c r="E643" s="97"/>
      <c r="F643" s="146"/>
    </row>
    <row r="644" spans="1:6" s="87" customFormat="1" ht="18" customHeight="1">
      <c r="A644" s="87" t="s">
        <v>158</v>
      </c>
      <c r="B644" s="62" t="s">
        <v>617</v>
      </c>
      <c r="C644" s="145">
        <v>2084</v>
      </c>
      <c r="D644" s="135"/>
      <c r="E644" s="97">
        <v>-1</v>
      </c>
      <c r="F644" s="146"/>
    </row>
    <row r="645" spans="1:6" s="201" customFormat="1" ht="18" customHeight="1">
      <c r="A645" s="201" t="s">
        <v>158</v>
      </c>
      <c r="B645" s="202" t="s">
        <v>618</v>
      </c>
      <c r="C645" s="203">
        <v>192</v>
      </c>
      <c r="D645" s="204">
        <v>480</v>
      </c>
      <c r="E645" s="97">
        <v>1.5</v>
      </c>
      <c r="F645" s="205"/>
    </row>
    <row r="646" spans="1:6" s="87" customFormat="1" ht="18" customHeight="1">
      <c r="A646" s="87" t="s">
        <v>158</v>
      </c>
      <c r="B646" s="62" t="s">
        <v>619</v>
      </c>
      <c r="C646" s="145">
        <v>26</v>
      </c>
      <c r="D646" s="206">
        <v>30.72</v>
      </c>
      <c r="E646" s="97">
        <v>0.18153846153846143</v>
      </c>
      <c r="F646" s="146"/>
    </row>
    <row r="647" spans="1:6" s="87" customFormat="1" ht="18" customHeight="1">
      <c r="A647" s="87" t="s">
        <v>158</v>
      </c>
      <c r="B647" s="62" t="s">
        <v>620</v>
      </c>
      <c r="C647" s="145">
        <v>11</v>
      </c>
      <c r="D647" s="206">
        <v>400</v>
      </c>
      <c r="E647" s="97">
        <v>35.36363636363637</v>
      </c>
      <c r="F647" s="146"/>
    </row>
    <row r="648" spans="1:6" s="87" customFormat="1" ht="18" customHeight="1">
      <c r="A648" s="87" t="s">
        <v>158</v>
      </c>
      <c r="B648" s="62" t="s">
        <v>621</v>
      </c>
      <c r="C648" s="145">
        <v>0</v>
      </c>
      <c r="D648" s="135"/>
      <c r="E648" s="97"/>
      <c r="F648" s="146"/>
    </row>
    <row r="649" spans="1:6" s="87" customFormat="1" ht="18" customHeight="1">
      <c r="A649" s="87" t="s">
        <v>158</v>
      </c>
      <c r="B649" s="62" t="s">
        <v>622</v>
      </c>
      <c r="C649" s="145">
        <v>0</v>
      </c>
      <c r="D649" s="135"/>
      <c r="E649" s="97"/>
      <c r="F649" s="146"/>
    </row>
    <row r="650" spans="1:6" s="87" customFormat="1" ht="18" customHeight="1">
      <c r="A650" s="87" t="s">
        <v>158</v>
      </c>
      <c r="B650" s="62" t="s">
        <v>623</v>
      </c>
      <c r="C650" s="145">
        <v>110</v>
      </c>
      <c r="D650" s="135"/>
      <c r="E650" s="97">
        <v>-1</v>
      </c>
      <c r="F650" s="146"/>
    </row>
    <row r="651" spans="1:6" s="87" customFormat="1" ht="18" customHeight="1">
      <c r="A651" s="87" t="s">
        <v>158</v>
      </c>
      <c r="B651" s="62" t="s">
        <v>624</v>
      </c>
      <c r="C651" s="145">
        <v>0</v>
      </c>
      <c r="D651" s="135"/>
      <c r="E651" s="97"/>
      <c r="F651" s="146"/>
    </row>
    <row r="652" spans="1:6" s="87" customFormat="1" ht="18" customHeight="1">
      <c r="A652" s="87" t="s">
        <v>158</v>
      </c>
      <c r="B652" s="62" t="s">
        <v>625</v>
      </c>
      <c r="C652" s="145">
        <v>45</v>
      </c>
      <c r="D652" s="135">
        <v>49</v>
      </c>
      <c r="E652" s="97">
        <v>0.0888888888888888</v>
      </c>
      <c r="F652" s="146"/>
    </row>
    <row r="653" spans="1:6" s="201" customFormat="1" ht="18" customHeight="1">
      <c r="A653" s="201" t="s">
        <v>158</v>
      </c>
      <c r="B653" s="202" t="s">
        <v>626</v>
      </c>
      <c r="C653" s="203">
        <v>912</v>
      </c>
      <c r="D653" s="204">
        <f>SUM(D654:D658)</f>
        <v>1375.5</v>
      </c>
      <c r="E653" s="97">
        <v>0.5082236842105263</v>
      </c>
      <c r="F653" s="205"/>
    </row>
    <row r="654" spans="1:6" s="87" customFormat="1" ht="18" customHeight="1">
      <c r="A654" s="87" t="s">
        <v>158</v>
      </c>
      <c r="B654" s="226" t="s">
        <v>1588</v>
      </c>
      <c r="C654" s="145">
        <v>10</v>
      </c>
      <c r="D654" s="206">
        <v>185.2</v>
      </c>
      <c r="E654" s="97">
        <v>17.52</v>
      </c>
      <c r="F654" s="146"/>
    </row>
    <row r="655" spans="1:6" s="87" customFormat="1" ht="18" customHeight="1">
      <c r="A655" s="87" t="s">
        <v>158</v>
      </c>
      <c r="B655" s="62" t="s">
        <v>627</v>
      </c>
      <c r="C655" s="145">
        <v>377</v>
      </c>
      <c r="D655" s="206">
        <v>725.4</v>
      </c>
      <c r="E655" s="97">
        <v>0.9241379310344826</v>
      </c>
      <c r="F655" s="146"/>
    </row>
    <row r="656" spans="1:6" s="87" customFormat="1" ht="18" customHeight="1">
      <c r="A656" s="87" t="s">
        <v>158</v>
      </c>
      <c r="B656" s="62" t="s">
        <v>628</v>
      </c>
      <c r="C656" s="145">
        <v>390</v>
      </c>
      <c r="D656" s="206">
        <v>464.66</v>
      </c>
      <c r="E656" s="97">
        <v>0.1914358974358974</v>
      </c>
      <c r="F656" s="146"/>
    </row>
    <row r="657" spans="1:6" s="87" customFormat="1" ht="18" customHeight="1">
      <c r="A657" s="87" t="s">
        <v>158</v>
      </c>
      <c r="B657" s="62" t="s">
        <v>629</v>
      </c>
      <c r="C657" s="145">
        <v>0</v>
      </c>
      <c r="D657" s="135"/>
      <c r="E657" s="97"/>
      <c r="F657" s="146"/>
    </row>
    <row r="658" spans="1:6" s="87" customFormat="1" ht="18" customHeight="1">
      <c r="A658" s="87" t="s">
        <v>158</v>
      </c>
      <c r="B658" s="62" t="s">
        <v>630</v>
      </c>
      <c r="C658" s="145">
        <v>135</v>
      </c>
      <c r="D658" s="206">
        <v>0.24</v>
      </c>
      <c r="E658" s="97">
        <v>-0.9982222222222222</v>
      </c>
      <c r="F658" s="146"/>
    </row>
    <row r="659" spans="1:6" s="201" customFormat="1" ht="18" customHeight="1">
      <c r="A659" s="201" t="s">
        <v>158</v>
      </c>
      <c r="B659" s="202" t="s">
        <v>631</v>
      </c>
      <c r="C659" s="203">
        <v>280</v>
      </c>
      <c r="D659" s="204">
        <v>986</v>
      </c>
      <c r="E659" s="97">
        <v>2.5214285714285714</v>
      </c>
      <c r="F659" s="205"/>
    </row>
    <row r="660" spans="1:6" s="87" customFormat="1" ht="18" customHeight="1">
      <c r="A660" s="87" t="s">
        <v>158</v>
      </c>
      <c r="B660" s="62" t="s">
        <v>632</v>
      </c>
      <c r="C660" s="145">
        <v>85</v>
      </c>
      <c r="D660" s="206">
        <v>459.73</v>
      </c>
      <c r="E660" s="97">
        <v>4.4085882352941175</v>
      </c>
      <c r="F660" s="146"/>
    </row>
    <row r="661" spans="1:6" s="87" customFormat="1" ht="18" customHeight="1">
      <c r="A661" s="87" t="s">
        <v>158</v>
      </c>
      <c r="B661" s="62" t="s">
        <v>633</v>
      </c>
      <c r="C661" s="145">
        <v>0</v>
      </c>
      <c r="D661" s="206">
        <v>100</v>
      </c>
      <c r="E661" s="97"/>
      <c r="F661" s="146"/>
    </row>
    <row r="662" spans="1:6" s="87" customFormat="1" ht="18" customHeight="1">
      <c r="A662" s="87" t="s">
        <v>158</v>
      </c>
      <c r="B662" s="62" t="s">
        <v>634</v>
      </c>
      <c r="C662" s="145">
        <v>0</v>
      </c>
      <c r="D662" s="135"/>
      <c r="E662" s="97"/>
      <c r="F662" s="146"/>
    </row>
    <row r="663" spans="1:6" s="87" customFormat="1" ht="18" customHeight="1">
      <c r="A663" s="87" t="s">
        <v>158</v>
      </c>
      <c r="B663" s="62" t="s">
        <v>635</v>
      </c>
      <c r="C663" s="145">
        <v>0</v>
      </c>
      <c r="D663" s="206">
        <v>25</v>
      </c>
      <c r="E663" s="97"/>
      <c r="F663" s="146"/>
    </row>
    <row r="664" spans="1:6" s="87" customFormat="1" ht="18" customHeight="1">
      <c r="A664" s="87" t="s">
        <v>158</v>
      </c>
      <c r="B664" s="62" t="s">
        <v>636</v>
      </c>
      <c r="C664" s="145">
        <v>177</v>
      </c>
      <c r="D664" s="206">
        <v>201.44</v>
      </c>
      <c r="E664" s="97">
        <v>0.13807909604519764</v>
      </c>
      <c r="F664" s="146"/>
    </row>
    <row r="665" spans="1:6" s="87" customFormat="1" ht="18" customHeight="1">
      <c r="A665" s="87" t="s">
        <v>158</v>
      </c>
      <c r="B665" s="62" t="s">
        <v>637</v>
      </c>
      <c r="C665" s="145">
        <v>18</v>
      </c>
      <c r="D665" s="206">
        <v>200</v>
      </c>
      <c r="E665" s="97">
        <v>10.11111111111111</v>
      </c>
      <c r="F665" s="146"/>
    </row>
    <row r="666" spans="1:6" s="201" customFormat="1" ht="18" customHeight="1">
      <c r="A666" s="201" t="s">
        <v>158</v>
      </c>
      <c r="B666" s="202" t="s">
        <v>638</v>
      </c>
      <c r="C666" s="203">
        <v>1118</v>
      </c>
      <c r="D666" s="204">
        <v>816</v>
      </c>
      <c r="E666" s="97">
        <v>-0.2701252236135957</v>
      </c>
      <c r="F666" s="205"/>
    </row>
    <row r="667" spans="1:6" s="87" customFormat="1" ht="18" customHeight="1">
      <c r="A667" s="87" t="s">
        <v>158</v>
      </c>
      <c r="B667" s="62" t="s">
        <v>156</v>
      </c>
      <c r="C667" s="145">
        <v>121</v>
      </c>
      <c r="D667" s="206">
        <v>63.12</v>
      </c>
      <c r="E667" s="97">
        <v>-0.47834710743801656</v>
      </c>
      <c r="F667" s="146"/>
    </row>
    <row r="668" spans="1:6" s="87" customFormat="1" ht="18" customHeight="1">
      <c r="A668" s="87" t="s">
        <v>158</v>
      </c>
      <c r="B668" s="62" t="s">
        <v>157</v>
      </c>
      <c r="C668" s="145">
        <v>0</v>
      </c>
      <c r="D668" s="135"/>
      <c r="E668" s="97"/>
      <c r="F668" s="146"/>
    </row>
    <row r="669" spans="1:6" s="87" customFormat="1" ht="18" customHeight="1">
      <c r="A669" s="87" t="s">
        <v>158</v>
      </c>
      <c r="B669" s="62" t="s">
        <v>159</v>
      </c>
      <c r="C669" s="145">
        <v>0</v>
      </c>
      <c r="D669" s="135"/>
      <c r="E669" s="97"/>
      <c r="F669" s="146"/>
    </row>
    <row r="670" spans="1:6" s="87" customFormat="1" ht="18" customHeight="1">
      <c r="A670" s="87" t="s">
        <v>158</v>
      </c>
      <c r="B670" s="62" t="s">
        <v>639</v>
      </c>
      <c r="C670" s="145">
        <v>642</v>
      </c>
      <c r="D670" s="206">
        <v>753</v>
      </c>
      <c r="E670" s="97">
        <v>0.17289719626168232</v>
      </c>
      <c r="F670" s="146"/>
    </row>
    <row r="671" spans="1:6" s="87" customFormat="1" ht="18" customHeight="1">
      <c r="A671" s="87" t="s">
        <v>158</v>
      </c>
      <c r="B671" s="62" t="s">
        <v>640</v>
      </c>
      <c r="C671" s="145">
        <v>113</v>
      </c>
      <c r="D671" s="135"/>
      <c r="E671" s="97">
        <v>-1</v>
      </c>
      <c r="F671" s="146"/>
    </row>
    <row r="672" spans="1:6" s="87" customFormat="1" ht="18" customHeight="1">
      <c r="A672" s="87" t="s">
        <v>158</v>
      </c>
      <c r="B672" s="62" t="s">
        <v>641</v>
      </c>
      <c r="C672" s="145">
        <v>0</v>
      </c>
      <c r="D672" s="135"/>
      <c r="E672" s="97"/>
      <c r="F672" s="146"/>
    </row>
    <row r="673" spans="1:6" s="87" customFormat="1" ht="18" customHeight="1">
      <c r="A673" s="87" t="s">
        <v>158</v>
      </c>
      <c r="B673" s="62" t="s">
        <v>642</v>
      </c>
      <c r="C673" s="145">
        <v>74</v>
      </c>
      <c r="D673" s="135"/>
      <c r="E673" s="97">
        <v>-1</v>
      </c>
      <c r="F673" s="146"/>
    </row>
    <row r="674" spans="1:6" s="87" customFormat="1" ht="18" customHeight="1">
      <c r="A674" s="87" t="s">
        <v>158</v>
      </c>
      <c r="B674" s="62" t="s">
        <v>643</v>
      </c>
      <c r="C674" s="145">
        <v>168</v>
      </c>
      <c r="D674" s="135"/>
      <c r="E674" s="97">
        <v>-1</v>
      </c>
      <c r="F674" s="146"/>
    </row>
    <row r="675" spans="1:6" s="201" customFormat="1" ht="18" customHeight="1">
      <c r="A675" s="201" t="s">
        <v>158</v>
      </c>
      <c r="B675" s="202" t="s">
        <v>644</v>
      </c>
      <c r="C675" s="203">
        <v>336</v>
      </c>
      <c r="D675" s="204">
        <v>255</v>
      </c>
      <c r="E675" s="97">
        <v>-0.2410714285714286</v>
      </c>
      <c r="F675" s="205"/>
    </row>
    <row r="676" spans="1:6" s="87" customFormat="1" ht="18" customHeight="1">
      <c r="A676" s="87" t="s">
        <v>158</v>
      </c>
      <c r="B676" s="62" t="s">
        <v>645</v>
      </c>
      <c r="C676" s="145">
        <v>0</v>
      </c>
      <c r="D676" s="206">
        <v>200</v>
      </c>
      <c r="E676" s="97"/>
      <c r="F676" s="146"/>
    </row>
    <row r="677" spans="1:6" s="87" customFormat="1" ht="18" customHeight="1">
      <c r="A677" s="87" t="s">
        <v>158</v>
      </c>
      <c r="B677" s="62" t="s">
        <v>646</v>
      </c>
      <c r="C677" s="145">
        <v>0</v>
      </c>
      <c r="D677" s="206">
        <v>50</v>
      </c>
      <c r="E677" s="97"/>
      <c r="F677" s="146"/>
    </row>
    <row r="678" spans="1:6" s="87" customFormat="1" ht="18" customHeight="1">
      <c r="A678" s="87" t="s">
        <v>158</v>
      </c>
      <c r="B678" s="62" t="s">
        <v>647</v>
      </c>
      <c r="C678" s="145">
        <v>336</v>
      </c>
      <c r="D678" s="135"/>
      <c r="E678" s="97">
        <v>-1</v>
      </c>
      <c r="F678" s="146"/>
    </row>
    <row r="679" spans="1:6" s="87" customFormat="1" ht="18" customHeight="1">
      <c r="A679" s="87" t="s">
        <v>158</v>
      </c>
      <c r="B679" s="62" t="s">
        <v>648</v>
      </c>
      <c r="C679" s="145">
        <v>0</v>
      </c>
      <c r="D679" s="135">
        <v>5</v>
      </c>
      <c r="E679" s="97"/>
      <c r="F679" s="146"/>
    </row>
    <row r="680" spans="1:6" s="201" customFormat="1" ht="18" customHeight="1">
      <c r="A680" s="201" t="s">
        <v>158</v>
      </c>
      <c r="B680" s="202" t="s">
        <v>649</v>
      </c>
      <c r="C680" s="203">
        <v>45</v>
      </c>
      <c r="D680" s="204">
        <v>46</v>
      </c>
      <c r="E680" s="97">
        <v>0.022222222222222143</v>
      </c>
      <c r="F680" s="205"/>
    </row>
    <row r="681" spans="1:6" s="87" customFormat="1" ht="18" customHeight="1">
      <c r="A681" s="87" t="s">
        <v>158</v>
      </c>
      <c r="B681" s="62" t="s">
        <v>156</v>
      </c>
      <c r="C681" s="145">
        <v>29</v>
      </c>
      <c r="D681" s="206">
        <v>23.35</v>
      </c>
      <c r="E681" s="97">
        <v>-0.19482758620689655</v>
      </c>
      <c r="F681" s="146"/>
    </row>
    <row r="682" spans="1:6" s="87" customFormat="1" ht="18" customHeight="1">
      <c r="A682" s="87" t="s">
        <v>158</v>
      </c>
      <c r="B682" s="62" t="s">
        <v>157</v>
      </c>
      <c r="C682" s="145">
        <v>0</v>
      </c>
      <c r="D682" s="206">
        <v>23</v>
      </c>
      <c r="E682" s="97"/>
      <c r="F682" s="146"/>
    </row>
    <row r="683" spans="1:6" s="87" customFormat="1" ht="18" customHeight="1">
      <c r="A683" s="87" t="s">
        <v>158</v>
      </c>
      <c r="B683" s="62" t="s">
        <v>159</v>
      </c>
      <c r="C683" s="145">
        <v>0</v>
      </c>
      <c r="D683" s="135"/>
      <c r="E683" s="97"/>
      <c r="F683" s="146"/>
    </row>
    <row r="684" spans="1:6" s="87" customFormat="1" ht="18" customHeight="1">
      <c r="A684" s="87" t="s">
        <v>158</v>
      </c>
      <c r="B684" s="62" t="s">
        <v>650</v>
      </c>
      <c r="C684" s="145">
        <v>16</v>
      </c>
      <c r="D684" s="135"/>
      <c r="E684" s="97">
        <v>-1</v>
      </c>
      <c r="F684" s="146"/>
    </row>
    <row r="685" spans="1:6" s="201" customFormat="1" ht="18" customHeight="1">
      <c r="A685" s="201" t="s">
        <v>158</v>
      </c>
      <c r="B685" s="202" t="s">
        <v>651</v>
      </c>
      <c r="C685" s="203">
        <v>1098</v>
      </c>
      <c r="D685" s="149">
        <v>2200</v>
      </c>
      <c r="E685" s="97">
        <v>1.0036429872495445</v>
      </c>
      <c r="F685" s="205"/>
    </row>
    <row r="686" spans="1:6" s="87" customFormat="1" ht="18" customHeight="1">
      <c r="A686" s="87" t="s">
        <v>158</v>
      </c>
      <c r="B686" s="62" t="s">
        <v>652</v>
      </c>
      <c r="C686" s="145">
        <v>1098</v>
      </c>
      <c r="D686" s="206">
        <v>2200</v>
      </c>
      <c r="E686" s="97">
        <v>1.0036429872495445</v>
      </c>
      <c r="F686" s="146"/>
    </row>
    <row r="687" spans="1:6" s="87" customFormat="1" ht="18" customHeight="1">
      <c r="A687" s="87" t="s">
        <v>158</v>
      </c>
      <c r="B687" s="62" t="s">
        <v>653</v>
      </c>
      <c r="C687" s="145">
        <v>0</v>
      </c>
      <c r="D687" s="135"/>
      <c r="E687" s="97"/>
      <c r="F687" s="146"/>
    </row>
    <row r="688" spans="1:6" s="201" customFormat="1" ht="18" customHeight="1">
      <c r="A688" s="201" t="s">
        <v>158</v>
      </c>
      <c r="B688" s="202" t="s">
        <v>654</v>
      </c>
      <c r="C688" s="203">
        <v>80</v>
      </c>
      <c r="D688" s="149">
        <v>608.95</v>
      </c>
      <c r="E688" s="97">
        <v>6.611875</v>
      </c>
      <c r="F688" s="205"/>
    </row>
    <row r="689" spans="1:6" s="87" customFormat="1" ht="18" customHeight="1">
      <c r="A689" s="87" t="s">
        <v>158</v>
      </c>
      <c r="B689" s="62" t="s">
        <v>655</v>
      </c>
      <c r="C689" s="145">
        <v>0</v>
      </c>
      <c r="D689" s="135"/>
      <c r="E689" s="97"/>
      <c r="F689" s="146"/>
    </row>
    <row r="690" spans="1:6" s="87" customFormat="1" ht="18" customHeight="1">
      <c r="A690" s="87" t="s">
        <v>158</v>
      </c>
      <c r="B690" s="62" t="s">
        <v>656</v>
      </c>
      <c r="C690" s="145">
        <v>80</v>
      </c>
      <c r="D690" s="206">
        <v>608.95</v>
      </c>
      <c r="E690" s="97">
        <v>6.611875</v>
      </c>
      <c r="F690" s="146"/>
    </row>
    <row r="691" spans="1:6" s="87" customFormat="1" ht="18" customHeight="1">
      <c r="A691" s="87" t="s">
        <v>158</v>
      </c>
      <c r="B691" s="158" t="s">
        <v>657</v>
      </c>
      <c r="C691" s="159">
        <v>0</v>
      </c>
      <c r="D691" s="135"/>
      <c r="E691" s="97"/>
      <c r="F691" s="146"/>
    </row>
    <row r="692" spans="1:6" s="87" customFormat="1" ht="18" customHeight="1">
      <c r="A692" s="87" t="s">
        <v>158</v>
      </c>
      <c r="B692" s="62" t="s">
        <v>658</v>
      </c>
      <c r="C692" s="145">
        <v>0</v>
      </c>
      <c r="D692" s="135"/>
      <c r="E692" s="97"/>
      <c r="F692" s="146"/>
    </row>
    <row r="693" spans="1:6" s="87" customFormat="1" ht="18" customHeight="1">
      <c r="A693" s="87" t="s">
        <v>158</v>
      </c>
      <c r="B693" s="62" t="s">
        <v>659</v>
      </c>
      <c r="C693" s="145">
        <v>0</v>
      </c>
      <c r="D693" s="135"/>
      <c r="E693" s="97"/>
      <c r="F693" s="146"/>
    </row>
    <row r="694" spans="1:6" s="87" customFormat="1" ht="18" customHeight="1">
      <c r="A694" s="87" t="s">
        <v>158</v>
      </c>
      <c r="B694" s="158" t="s">
        <v>660</v>
      </c>
      <c r="C694" s="145">
        <v>0</v>
      </c>
      <c r="D694" s="135"/>
      <c r="E694" s="97"/>
      <c r="F694" s="146"/>
    </row>
    <row r="695" spans="1:6" s="87" customFormat="1" ht="18" customHeight="1">
      <c r="A695" s="87" t="s">
        <v>158</v>
      </c>
      <c r="B695" s="62" t="s">
        <v>661</v>
      </c>
      <c r="C695" s="145">
        <v>0</v>
      </c>
      <c r="D695" s="135"/>
      <c r="E695" s="97"/>
      <c r="F695" s="146"/>
    </row>
    <row r="696" spans="1:6" s="87" customFormat="1" ht="18" customHeight="1">
      <c r="A696" s="87" t="s">
        <v>158</v>
      </c>
      <c r="B696" s="62" t="s">
        <v>662</v>
      </c>
      <c r="C696" s="145">
        <v>0</v>
      </c>
      <c r="D696" s="135"/>
      <c r="E696" s="97"/>
      <c r="F696" s="146"/>
    </row>
    <row r="697" spans="1:6" s="201" customFormat="1" ht="18" customHeight="1">
      <c r="A697" s="201" t="s">
        <v>158</v>
      </c>
      <c r="B697" s="202" t="s">
        <v>663</v>
      </c>
      <c r="C697" s="203">
        <v>122</v>
      </c>
      <c r="D697" s="149">
        <v>85</v>
      </c>
      <c r="E697" s="97">
        <v>-0.30327868852459017</v>
      </c>
      <c r="F697" s="205"/>
    </row>
    <row r="698" spans="1:6" s="87" customFormat="1" ht="18" customHeight="1">
      <c r="A698" s="87" t="s">
        <v>158</v>
      </c>
      <c r="B698" s="62" t="s">
        <v>664</v>
      </c>
      <c r="C698" s="145">
        <v>122</v>
      </c>
      <c r="D698" s="206">
        <v>85</v>
      </c>
      <c r="E698" s="97">
        <v>-0.30327868852459017</v>
      </c>
      <c r="F698" s="146"/>
    </row>
    <row r="699" spans="1:6" s="87" customFormat="1" ht="18" customHeight="1">
      <c r="A699" s="87" t="s">
        <v>158</v>
      </c>
      <c r="B699" s="62" t="s">
        <v>665</v>
      </c>
      <c r="C699" s="145">
        <v>0</v>
      </c>
      <c r="D699" s="135"/>
      <c r="E699" s="97"/>
      <c r="F699" s="146"/>
    </row>
    <row r="700" spans="1:6" s="201" customFormat="1" ht="18" customHeight="1">
      <c r="A700" s="201" t="s">
        <v>158</v>
      </c>
      <c r="B700" s="202" t="s">
        <v>666</v>
      </c>
      <c r="C700" s="203">
        <v>6398</v>
      </c>
      <c r="D700" s="149">
        <f>6000+2327</f>
        <v>8327</v>
      </c>
      <c r="E700" s="97">
        <v>0.30150046889653015</v>
      </c>
      <c r="F700" s="205"/>
    </row>
    <row r="701" spans="1:6" s="303" customFormat="1" ht="18" customHeight="1">
      <c r="A701" s="303" t="s">
        <v>158</v>
      </c>
      <c r="B701" s="308" t="s">
        <v>667</v>
      </c>
      <c r="C701" s="305">
        <v>6398</v>
      </c>
      <c r="D701" s="309">
        <f>6000+2327</f>
        <v>8327</v>
      </c>
      <c r="E701" s="97">
        <v>0.30150046889653015</v>
      </c>
      <c r="F701" s="307"/>
    </row>
    <row r="702" spans="1:6" s="87" customFormat="1" ht="18" customHeight="1">
      <c r="A702" s="87" t="s">
        <v>158</v>
      </c>
      <c r="B702" s="62" t="s">
        <v>668</v>
      </c>
      <c r="C702" s="145">
        <v>0</v>
      </c>
      <c r="D702" s="135"/>
      <c r="E702" s="97"/>
      <c r="F702" s="146"/>
    </row>
    <row r="703" spans="1:6" s="87" customFormat="1" ht="18" customHeight="1">
      <c r="A703" s="87" t="s">
        <v>158</v>
      </c>
      <c r="B703" s="62" t="s">
        <v>669</v>
      </c>
      <c r="C703" s="145">
        <v>0</v>
      </c>
      <c r="D703" s="135"/>
      <c r="E703" s="97"/>
      <c r="F703" s="146"/>
    </row>
    <row r="704" spans="1:6" s="87" customFormat="1" ht="18" customHeight="1">
      <c r="A704" s="87" t="s">
        <v>158</v>
      </c>
      <c r="B704" s="158" t="s">
        <v>670</v>
      </c>
      <c r="C704" s="159">
        <v>45</v>
      </c>
      <c r="D704" s="135"/>
      <c r="E704" s="97">
        <v>-1</v>
      </c>
      <c r="F704" s="146"/>
    </row>
    <row r="705" spans="1:6" s="87" customFormat="1" ht="18" customHeight="1">
      <c r="A705" s="87" t="s">
        <v>158</v>
      </c>
      <c r="B705" s="62" t="s">
        <v>671</v>
      </c>
      <c r="C705" s="145">
        <v>19</v>
      </c>
      <c r="D705" s="135"/>
      <c r="E705" s="97">
        <v>-1</v>
      </c>
      <c r="F705" s="146"/>
    </row>
    <row r="706" spans="1:6" s="87" customFormat="1" ht="18" customHeight="1">
      <c r="A706" s="87" t="s">
        <v>158</v>
      </c>
      <c r="B706" s="62" t="s">
        <v>672</v>
      </c>
      <c r="C706" s="145">
        <v>12</v>
      </c>
      <c r="D706" s="135"/>
      <c r="E706" s="97">
        <v>-1</v>
      </c>
      <c r="F706" s="146"/>
    </row>
    <row r="707" spans="1:6" s="87" customFormat="1" ht="18" customHeight="1">
      <c r="A707" s="87" t="s">
        <v>158</v>
      </c>
      <c r="B707" s="62" t="s">
        <v>673</v>
      </c>
      <c r="C707" s="145">
        <v>14</v>
      </c>
      <c r="D707" s="135"/>
      <c r="E707" s="97">
        <v>-1</v>
      </c>
      <c r="F707" s="146"/>
    </row>
    <row r="708" spans="1:6" s="87" customFormat="1" ht="18" customHeight="1">
      <c r="A708" s="87" t="s">
        <v>158</v>
      </c>
      <c r="B708" s="62" t="s">
        <v>674</v>
      </c>
      <c r="C708" s="145">
        <v>0</v>
      </c>
      <c r="D708" s="135"/>
      <c r="E708" s="97"/>
      <c r="F708" s="146"/>
    </row>
    <row r="709" spans="1:6" s="87" customFormat="1" ht="18" customHeight="1">
      <c r="A709" s="87" t="s">
        <v>158</v>
      </c>
      <c r="B709" s="158" t="s">
        <v>675</v>
      </c>
      <c r="C709" s="159">
        <v>179</v>
      </c>
      <c r="D709" s="135"/>
      <c r="E709" s="97">
        <v>-1</v>
      </c>
      <c r="F709" s="146"/>
    </row>
    <row r="710" spans="1:6" s="87" customFormat="1" ht="18" customHeight="1">
      <c r="A710" s="87" t="s">
        <v>158</v>
      </c>
      <c r="B710" s="62" t="s">
        <v>676</v>
      </c>
      <c r="C710" s="145">
        <v>179</v>
      </c>
      <c r="D710" s="135"/>
      <c r="E710" s="97">
        <v>-1</v>
      </c>
      <c r="F710" s="146"/>
    </row>
    <row r="711" spans="1:6" s="209" customFormat="1" ht="18" customHeight="1">
      <c r="A711" s="209" t="s">
        <v>158</v>
      </c>
      <c r="B711" s="213" t="s">
        <v>677</v>
      </c>
      <c r="C711" s="214">
        <v>13354</v>
      </c>
      <c r="D711" s="211">
        <v>15030</v>
      </c>
      <c r="E711" s="97">
        <v>0.12550546652688332</v>
      </c>
      <c r="F711" s="212"/>
    </row>
    <row r="712" spans="1:6" s="201" customFormat="1" ht="18" customHeight="1">
      <c r="A712" s="201" t="s">
        <v>158</v>
      </c>
      <c r="B712" s="202" t="s">
        <v>678</v>
      </c>
      <c r="C712" s="203">
        <v>616</v>
      </c>
      <c r="D712" s="204">
        <v>413</v>
      </c>
      <c r="E712" s="97">
        <v>-0.3295454545454546</v>
      </c>
      <c r="F712" s="205"/>
    </row>
    <row r="713" spans="1:6" s="87" customFormat="1" ht="18" customHeight="1">
      <c r="A713" s="87" t="s">
        <v>158</v>
      </c>
      <c r="B713" s="62" t="s">
        <v>156</v>
      </c>
      <c r="C713" s="145">
        <v>480</v>
      </c>
      <c r="D713" s="206">
        <v>382.97</v>
      </c>
      <c r="E713" s="97">
        <v>-0.20214583333333325</v>
      </c>
      <c r="F713" s="146"/>
    </row>
    <row r="714" spans="1:6" s="87" customFormat="1" ht="18" customHeight="1">
      <c r="A714" s="87" t="s">
        <v>158</v>
      </c>
      <c r="B714" s="62" t="s">
        <v>157</v>
      </c>
      <c r="C714" s="145">
        <v>82</v>
      </c>
      <c r="D714" s="135"/>
      <c r="E714" s="97">
        <v>-1</v>
      </c>
      <c r="F714" s="146"/>
    </row>
    <row r="715" spans="1:6" s="87" customFormat="1" ht="18" customHeight="1">
      <c r="A715" s="87" t="s">
        <v>158</v>
      </c>
      <c r="B715" s="62" t="s">
        <v>159</v>
      </c>
      <c r="C715" s="145">
        <v>0</v>
      </c>
      <c r="D715" s="135"/>
      <c r="E715" s="97"/>
      <c r="F715" s="146"/>
    </row>
    <row r="716" spans="1:6" s="87" customFormat="1" ht="18" customHeight="1">
      <c r="A716" s="87" t="s">
        <v>158</v>
      </c>
      <c r="B716" s="62" t="s">
        <v>679</v>
      </c>
      <c r="C716" s="145">
        <v>54</v>
      </c>
      <c r="D716" s="206">
        <v>30</v>
      </c>
      <c r="E716" s="97">
        <v>-0.4444444444444444</v>
      </c>
      <c r="F716" s="146"/>
    </row>
    <row r="717" spans="1:6" s="201" customFormat="1" ht="18" customHeight="1">
      <c r="A717" s="201" t="s">
        <v>158</v>
      </c>
      <c r="B717" s="202" t="s">
        <v>680</v>
      </c>
      <c r="C717" s="203">
        <v>1356</v>
      </c>
      <c r="D717" s="204">
        <v>2530</v>
      </c>
      <c r="E717" s="97">
        <v>0.8657817109144543</v>
      </c>
      <c r="F717" s="205"/>
    </row>
    <row r="718" spans="1:6" s="87" customFormat="1" ht="18" customHeight="1">
      <c r="A718" s="87" t="s">
        <v>158</v>
      </c>
      <c r="B718" s="62" t="s">
        <v>681</v>
      </c>
      <c r="C718" s="145">
        <v>584</v>
      </c>
      <c r="D718" s="206">
        <v>1416.85</v>
      </c>
      <c r="E718" s="97">
        <v>1.4261130136986302</v>
      </c>
      <c r="F718" s="146"/>
    </row>
    <row r="719" spans="1:6" s="87" customFormat="1" ht="18" customHeight="1">
      <c r="A719" s="87" t="s">
        <v>158</v>
      </c>
      <c r="B719" s="62" t="s">
        <v>682</v>
      </c>
      <c r="C719" s="145">
        <v>22</v>
      </c>
      <c r="D719" s="206">
        <v>363</v>
      </c>
      <c r="E719" s="97">
        <v>15.5</v>
      </c>
      <c r="F719" s="146"/>
    </row>
    <row r="720" spans="1:6" s="87" customFormat="1" ht="18" customHeight="1">
      <c r="A720" s="87" t="s">
        <v>158</v>
      </c>
      <c r="B720" s="62" t="s">
        <v>683</v>
      </c>
      <c r="C720" s="145">
        <v>0</v>
      </c>
      <c r="D720" s="135"/>
      <c r="E720" s="97"/>
      <c r="F720" s="146"/>
    </row>
    <row r="721" spans="1:6" s="87" customFormat="1" ht="18" customHeight="1">
      <c r="A721" s="87" t="s">
        <v>158</v>
      </c>
      <c r="B721" s="62" t="s">
        <v>684</v>
      </c>
      <c r="C721" s="145">
        <v>0</v>
      </c>
      <c r="D721" s="135"/>
      <c r="E721" s="97"/>
      <c r="F721" s="146"/>
    </row>
    <row r="722" spans="1:6" s="87" customFormat="1" ht="18" customHeight="1">
      <c r="A722" s="87" t="s">
        <v>158</v>
      </c>
      <c r="B722" s="62" t="s">
        <v>685</v>
      </c>
      <c r="C722" s="145">
        <v>0</v>
      </c>
      <c r="D722" s="206">
        <v>50</v>
      </c>
      <c r="E722" s="97"/>
      <c r="F722" s="146"/>
    </row>
    <row r="723" spans="1:6" s="87" customFormat="1" ht="18" customHeight="1">
      <c r="A723" s="87" t="s">
        <v>158</v>
      </c>
      <c r="B723" s="62" t="s">
        <v>686</v>
      </c>
      <c r="C723" s="145">
        <v>0</v>
      </c>
      <c r="D723" s="135"/>
      <c r="E723" s="97"/>
      <c r="F723" s="146"/>
    </row>
    <row r="724" spans="1:6" s="87" customFormat="1" ht="18" customHeight="1">
      <c r="A724" s="87" t="s">
        <v>158</v>
      </c>
      <c r="B724" s="62" t="s">
        <v>687</v>
      </c>
      <c r="C724" s="145">
        <v>0</v>
      </c>
      <c r="D724" s="135"/>
      <c r="E724" s="97"/>
      <c r="F724" s="146"/>
    </row>
    <row r="725" spans="1:6" s="87" customFormat="1" ht="18" customHeight="1">
      <c r="A725" s="87" t="s">
        <v>158</v>
      </c>
      <c r="B725" s="62" t="s">
        <v>688</v>
      </c>
      <c r="C725" s="145">
        <v>0</v>
      </c>
      <c r="D725" s="135"/>
      <c r="E725" s="97"/>
      <c r="F725" s="146"/>
    </row>
    <row r="726" spans="1:6" s="87" customFormat="1" ht="18" customHeight="1">
      <c r="A726" s="87" t="s">
        <v>158</v>
      </c>
      <c r="B726" s="62" t="s">
        <v>689</v>
      </c>
      <c r="C726" s="145">
        <v>0</v>
      </c>
      <c r="D726" s="135"/>
      <c r="E726" s="97"/>
      <c r="F726" s="146"/>
    </row>
    <row r="727" spans="1:6" s="87" customFormat="1" ht="18" customHeight="1">
      <c r="A727" s="87" t="s">
        <v>158</v>
      </c>
      <c r="B727" s="62" t="s">
        <v>690</v>
      </c>
      <c r="C727" s="145">
        <v>0</v>
      </c>
      <c r="D727" s="135"/>
      <c r="E727" s="97"/>
      <c r="F727" s="146"/>
    </row>
    <row r="728" spans="1:6" s="87" customFormat="1" ht="18" customHeight="1">
      <c r="A728" s="87" t="s">
        <v>158</v>
      </c>
      <c r="B728" s="62" t="s">
        <v>691</v>
      </c>
      <c r="C728" s="145">
        <v>0</v>
      </c>
      <c r="D728" s="135"/>
      <c r="E728" s="97"/>
      <c r="F728" s="146"/>
    </row>
    <row r="729" spans="1:6" s="87" customFormat="1" ht="18" customHeight="1">
      <c r="A729" s="87" t="s">
        <v>158</v>
      </c>
      <c r="B729" s="62" t="s">
        <v>692</v>
      </c>
      <c r="C729" s="145">
        <v>750</v>
      </c>
      <c r="D729" s="206">
        <v>700</v>
      </c>
      <c r="E729" s="97">
        <v>-0.06666666666666665</v>
      </c>
      <c r="F729" s="146"/>
    </row>
    <row r="730" spans="1:6" s="87" customFormat="1" ht="18" customHeight="1">
      <c r="A730" s="87" t="s">
        <v>158</v>
      </c>
      <c r="B730" s="158" t="s">
        <v>693</v>
      </c>
      <c r="C730" s="159">
        <v>0</v>
      </c>
      <c r="D730" s="135"/>
      <c r="E730" s="97"/>
      <c r="F730" s="146"/>
    </row>
    <row r="731" spans="1:6" s="87" customFormat="1" ht="18" customHeight="1">
      <c r="A731" s="87" t="s">
        <v>158</v>
      </c>
      <c r="B731" s="62" t="s">
        <v>694</v>
      </c>
      <c r="C731" s="145">
        <v>0</v>
      </c>
      <c r="D731" s="135"/>
      <c r="E731" s="97"/>
      <c r="F731" s="146"/>
    </row>
    <row r="732" spans="1:6" s="87" customFormat="1" ht="18" customHeight="1">
      <c r="A732" s="87" t="s">
        <v>158</v>
      </c>
      <c r="B732" s="62" t="s">
        <v>695</v>
      </c>
      <c r="C732" s="145">
        <v>0</v>
      </c>
      <c r="D732" s="135"/>
      <c r="E732" s="97"/>
      <c r="F732" s="146"/>
    </row>
    <row r="733" spans="1:6" s="87" customFormat="1" ht="18" customHeight="1">
      <c r="A733" s="87" t="s">
        <v>158</v>
      </c>
      <c r="B733" s="62" t="s">
        <v>696</v>
      </c>
      <c r="C733" s="145">
        <v>0</v>
      </c>
      <c r="D733" s="135"/>
      <c r="E733" s="97"/>
      <c r="F733" s="146"/>
    </row>
    <row r="734" spans="1:6" s="201" customFormat="1" ht="18" customHeight="1">
      <c r="A734" s="201" t="s">
        <v>158</v>
      </c>
      <c r="B734" s="202" t="s">
        <v>697</v>
      </c>
      <c r="C734" s="203">
        <v>6144</v>
      </c>
      <c r="D734" s="204">
        <v>7193</v>
      </c>
      <c r="E734" s="97">
        <v>0.17073567708333326</v>
      </c>
      <c r="F734" s="205"/>
    </row>
    <row r="735" spans="1:6" s="87" customFormat="1" ht="18" customHeight="1">
      <c r="A735" s="87" t="s">
        <v>158</v>
      </c>
      <c r="B735" s="62" t="s">
        <v>698</v>
      </c>
      <c r="C735" s="145">
        <v>1708</v>
      </c>
      <c r="D735" s="206">
        <v>3449.76</v>
      </c>
      <c r="E735" s="97">
        <v>1.0197658079625294</v>
      </c>
      <c r="F735" s="146"/>
    </row>
    <row r="736" spans="1:6" s="87" customFormat="1" ht="18" customHeight="1">
      <c r="A736" s="87" t="s">
        <v>158</v>
      </c>
      <c r="B736" s="62" t="s">
        <v>699</v>
      </c>
      <c r="C736" s="145">
        <v>323</v>
      </c>
      <c r="D736" s="206">
        <v>141.81</v>
      </c>
      <c r="E736" s="97">
        <v>-0.5609597523219814</v>
      </c>
      <c r="F736" s="146"/>
    </row>
    <row r="737" spans="1:6" s="87" customFormat="1" ht="18" customHeight="1">
      <c r="A737" s="87" t="s">
        <v>158</v>
      </c>
      <c r="B737" s="62" t="s">
        <v>700</v>
      </c>
      <c r="C737" s="145">
        <v>157</v>
      </c>
      <c r="D737" s="206">
        <v>2959.1</v>
      </c>
      <c r="E737" s="97">
        <v>17.847770700636943</v>
      </c>
      <c r="F737" s="146"/>
    </row>
    <row r="738" spans="1:6" s="87" customFormat="1" ht="18" customHeight="1">
      <c r="A738" s="87" t="s">
        <v>158</v>
      </c>
      <c r="B738" s="62" t="s">
        <v>701</v>
      </c>
      <c r="C738" s="145">
        <v>0</v>
      </c>
      <c r="D738" s="135"/>
      <c r="E738" s="97"/>
      <c r="F738" s="146"/>
    </row>
    <row r="739" spans="1:6" s="87" customFormat="1" ht="18" customHeight="1">
      <c r="A739" s="87" t="s">
        <v>158</v>
      </c>
      <c r="B739" s="62" t="s">
        <v>702</v>
      </c>
      <c r="C739" s="145">
        <v>0</v>
      </c>
      <c r="D739" s="135"/>
      <c r="E739" s="97"/>
      <c r="F739" s="146"/>
    </row>
    <row r="740" spans="1:6" s="87" customFormat="1" ht="18" customHeight="1">
      <c r="A740" s="87" t="s">
        <v>158</v>
      </c>
      <c r="B740" s="62" t="s">
        <v>703</v>
      </c>
      <c r="C740" s="145">
        <v>2703</v>
      </c>
      <c r="D740" s="206">
        <v>472</v>
      </c>
      <c r="E740" s="97">
        <v>-0.8253792082870884</v>
      </c>
      <c r="F740" s="146"/>
    </row>
    <row r="741" spans="1:6" s="87" customFormat="1" ht="18" customHeight="1">
      <c r="A741" s="87" t="s">
        <v>158</v>
      </c>
      <c r="B741" s="62" t="s">
        <v>704</v>
      </c>
      <c r="C741" s="145">
        <v>0</v>
      </c>
      <c r="D741" s="135"/>
      <c r="E741" s="97"/>
      <c r="F741" s="146"/>
    </row>
    <row r="742" spans="1:6" s="87" customFormat="1" ht="18" customHeight="1">
      <c r="A742" s="87" t="s">
        <v>158</v>
      </c>
      <c r="B742" s="62" t="s">
        <v>705</v>
      </c>
      <c r="C742" s="145">
        <v>124</v>
      </c>
      <c r="D742" s="206">
        <v>80</v>
      </c>
      <c r="E742" s="97">
        <v>-0.3548387096774194</v>
      </c>
      <c r="F742" s="146"/>
    </row>
    <row r="743" spans="1:6" s="87" customFormat="1" ht="18" customHeight="1">
      <c r="A743" s="87" t="s">
        <v>158</v>
      </c>
      <c r="B743" s="62" t="s">
        <v>706</v>
      </c>
      <c r="C743" s="145">
        <v>1024</v>
      </c>
      <c r="D743" s="135"/>
      <c r="E743" s="97">
        <v>-1</v>
      </c>
      <c r="F743" s="146"/>
    </row>
    <row r="744" spans="1:6" s="87" customFormat="1" ht="18" customHeight="1">
      <c r="A744" s="87" t="s">
        <v>158</v>
      </c>
      <c r="B744" s="62" t="s">
        <v>707</v>
      </c>
      <c r="C744" s="145">
        <v>30</v>
      </c>
      <c r="D744" s="135"/>
      <c r="E744" s="97">
        <v>-1</v>
      </c>
      <c r="F744" s="146"/>
    </row>
    <row r="745" spans="1:6" s="87" customFormat="1" ht="18" customHeight="1">
      <c r="A745" s="87" t="s">
        <v>158</v>
      </c>
      <c r="B745" s="62" t="s">
        <v>708</v>
      </c>
      <c r="C745" s="145">
        <v>75</v>
      </c>
      <c r="D745" s="206">
        <v>90</v>
      </c>
      <c r="E745" s="97">
        <v>0.19999999999999996</v>
      </c>
      <c r="F745" s="146"/>
    </row>
    <row r="746" spans="1:6" s="87" customFormat="1" ht="18" customHeight="1">
      <c r="A746" s="87" t="s">
        <v>158</v>
      </c>
      <c r="B746" s="158" t="s">
        <v>709</v>
      </c>
      <c r="C746" s="159">
        <v>52</v>
      </c>
      <c r="D746" s="135"/>
      <c r="E746" s="97">
        <v>-1</v>
      </c>
      <c r="F746" s="146"/>
    </row>
    <row r="747" spans="1:6" s="87" customFormat="1" ht="18" customHeight="1">
      <c r="A747" s="87" t="s">
        <v>158</v>
      </c>
      <c r="B747" s="62" t="s">
        <v>710</v>
      </c>
      <c r="C747" s="145">
        <v>40</v>
      </c>
      <c r="D747" s="135"/>
      <c r="E747" s="97">
        <v>-1</v>
      </c>
      <c r="F747" s="146"/>
    </row>
    <row r="748" spans="1:6" s="87" customFormat="1" ht="18" customHeight="1">
      <c r="A748" s="87" t="s">
        <v>158</v>
      </c>
      <c r="B748" s="62" t="s">
        <v>711</v>
      </c>
      <c r="C748" s="145">
        <v>12</v>
      </c>
      <c r="D748" s="135"/>
      <c r="E748" s="97">
        <v>-1</v>
      </c>
      <c r="F748" s="146"/>
    </row>
    <row r="749" spans="1:6" s="201" customFormat="1" ht="17.25" customHeight="1">
      <c r="A749" s="201" t="s">
        <v>158</v>
      </c>
      <c r="B749" s="202" t="s">
        <v>712</v>
      </c>
      <c r="C749" s="203">
        <v>270</v>
      </c>
      <c r="D749" s="149">
        <v>265.7</v>
      </c>
      <c r="E749" s="97">
        <v>-0.01592592592592601</v>
      </c>
      <c r="F749" s="205"/>
    </row>
    <row r="750" spans="1:6" s="87" customFormat="1" ht="18" customHeight="1">
      <c r="A750" s="87" t="s">
        <v>158</v>
      </c>
      <c r="B750" s="62" t="s">
        <v>713</v>
      </c>
      <c r="C750" s="145">
        <v>3</v>
      </c>
      <c r="D750" s="206">
        <v>265.7</v>
      </c>
      <c r="E750" s="97">
        <v>87.56666666666666</v>
      </c>
      <c r="F750" s="146"/>
    </row>
    <row r="751" spans="1:6" s="87" customFormat="1" ht="18" customHeight="1">
      <c r="A751" s="87" t="s">
        <v>158</v>
      </c>
      <c r="B751" s="62" t="s">
        <v>714</v>
      </c>
      <c r="C751" s="145">
        <v>2</v>
      </c>
      <c r="D751" s="135"/>
      <c r="E751" s="97">
        <v>-1</v>
      </c>
      <c r="F751" s="146"/>
    </row>
    <row r="752" spans="1:6" s="87" customFormat="1" ht="18" customHeight="1">
      <c r="A752" s="87" t="s">
        <v>158</v>
      </c>
      <c r="B752" s="62" t="s">
        <v>715</v>
      </c>
      <c r="C752" s="145">
        <v>265</v>
      </c>
      <c r="D752" s="135"/>
      <c r="E752" s="97">
        <v>-1</v>
      </c>
      <c r="F752" s="146"/>
    </row>
    <row r="753" spans="1:6" s="201" customFormat="1" ht="18" customHeight="1">
      <c r="A753" s="201" t="s">
        <v>158</v>
      </c>
      <c r="B753" s="202" t="s">
        <v>716</v>
      </c>
      <c r="C753" s="203">
        <v>2048</v>
      </c>
      <c r="D753" s="204">
        <v>1774</v>
      </c>
      <c r="E753" s="97">
        <v>-0.1337890625</v>
      </c>
      <c r="F753" s="205"/>
    </row>
    <row r="754" spans="1:6" s="87" customFormat="1" ht="18" customHeight="1">
      <c r="A754" s="87" t="s">
        <v>158</v>
      </c>
      <c r="B754" s="62" t="s">
        <v>156</v>
      </c>
      <c r="C754" s="145">
        <v>789</v>
      </c>
      <c r="D754" s="206">
        <v>473.3</v>
      </c>
      <c r="E754" s="97">
        <v>-0.400126742712294</v>
      </c>
      <c r="F754" s="146"/>
    </row>
    <row r="755" spans="1:6" s="87" customFormat="1" ht="18" customHeight="1">
      <c r="A755" s="87" t="s">
        <v>158</v>
      </c>
      <c r="B755" s="62" t="s">
        <v>157</v>
      </c>
      <c r="C755" s="145">
        <v>86</v>
      </c>
      <c r="D755" s="206">
        <v>380</v>
      </c>
      <c r="E755" s="97">
        <v>3.4186046511627906</v>
      </c>
      <c r="F755" s="146"/>
    </row>
    <row r="756" spans="1:6" s="87" customFormat="1" ht="18" customHeight="1">
      <c r="A756" s="87" t="s">
        <v>158</v>
      </c>
      <c r="B756" s="62" t="s">
        <v>159</v>
      </c>
      <c r="C756" s="145">
        <v>0</v>
      </c>
      <c r="D756" s="135"/>
      <c r="E756" s="97"/>
      <c r="F756" s="146"/>
    </row>
    <row r="757" spans="1:6" s="87" customFormat="1" ht="18" customHeight="1">
      <c r="A757" s="87" t="s">
        <v>158</v>
      </c>
      <c r="B757" s="62" t="s">
        <v>717</v>
      </c>
      <c r="C757" s="145">
        <v>141</v>
      </c>
      <c r="D757" s="206">
        <v>14</v>
      </c>
      <c r="E757" s="97">
        <v>-0.900709219858156</v>
      </c>
      <c r="F757" s="146"/>
    </row>
    <row r="758" spans="1:6" s="87" customFormat="1" ht="18" customHeight="1">
      <c r="A758" s="87" t="s">
        <v>158</v>
      </c>
      <c r="B758" s="62" t="s">
        <v>718</v>
      </c>
      <c r="C758" s="145">
        <v>0</v>
      </c>
      <c r="D758" s="135"/>
      <c r="E758" s="97"/>
      <c r="F758" s="146"/>
    </row>
    <row r="759" spans="1:6" s="87" customFormat="1" ht="18" customHeight="1">
      <c r="A759" s="87" t="s">
        <v>158</v>
      </c>
      <c r="B759" s="62" t="s">
        <v>719</v>
      </c>
      <c r="C759" s="145">
        <v>0</v>
      </c>
      <c r="D759" s="135"/>
      <c r="E759" s="97"/>
      <c r="F759" s="146"/>
    </row>
    <row r="760" spans="1:6" s="87" customFormat="1" ht="18" customHeight="1">
      <c r="A760" s="87" t="s">
        <v>158</v>
      </c>
      <c r="B760" s="62" t="s">
        <v>720</v>
      </c>
      <c r="C760" s="145">
        <v>457</v>
      </c>
      <c r="D760" s="206">
        <v>899.83</v>
      </c>
      <c r="E760" s="97">
        <v>0.9689934354485779</v>
      </c>
      <c r="F760" s="146"/>
    </row>
    <row r="761" spans="1:6" s="87" customFormat="1" ht="18" customHeight="1">
      <c r="A761" s="87" t="s">
        <v>158</v>
      </c>
      <c r="B761" s="62" t="s">
        <v>166</v>
      </c>
      <c r="C761" s="145">
        <v>49</v>
      </c>
      <c r="D761" s="206">
        <v>6.38</v>
      </c>
      <c r="E761" s="97">
        <v>-0.8697959183673469</v>
      </c>
      <c r="F761" s="146"/>
    </row>
    <row r="762" spans="1:6" s="87" customFormat="1" ht="18" customHeight="1">
      <c r="A762" s="87" t="s">
        <v>158</v>
      </c>
      <c r="B762" s="62" t="s">
        <v>721</v>
      </c>
      <c r="C762" s="145">
        <v>526</v>
      </c>
      <c r="D762" s="135"/>
      <c r="E762" s="97">
        <v>-1</v>
      </c>
      <c r="F762" s="146"/>
    </row>
    <row r="763" spans="1:6" s="201" customFormat="1" ht="18" customHeight="1">
      <c r="A763" s="201" t="s">
        <v>158</v>
      </c>
      <c r="B763" s="202" t="s">
        <v>722</v>
      </c>
      <c r="C763" s="203">
        <v>1894</v>
      </c>
      <c r="D763" s="204">
        <v>2565</v>
      </c>
      <c r="E763" s="97">
        <v>0.3542766631467793</v>
      </c>
      <c r="F763" s="205"/>
    </row>
    <row r="764" spans="1:6" s="87" customFormat="1" ht="18" customHeight="1">
      <c r="A764" s="87" t="s">
        <v>158</v>
      </c>
      <c r="B764" s="62" t="s">
        <v>723</v>
      </c>
      <c r="C764" s="145">
        <v>1560</v>
      </c>
      <c r="D764" s="206">
        <v>1706.21</v>
      </c>
      <c r="E764" s="97">
        <v>0.09372435897435905</v>
      </c>
      <c r="F764" s="146"/>
    </row>
    <row r="765" spans="1:6" s="87" customFormat="1" ht="18" customHeight="1">
      <c r="A765" s="87" t="s">
        <v>158</v>
      </c>
      <c r="B765" s="62" t="s">
        <v>724</v>
      </c>
      <c r="C765" s="145">
        <v>334</v>
      </c>
      <c r="D765" s="206">
        <v>484.08</v>
      </c>
      <c r="E765" s="97">
        <v>0.4493413173652694</v>
      </c>
      <c r="F765" s="146"/>
    </row>
    <row r="766" spans="1:6" s="87" customFormat="1" ht="18" customHeight="1">
      <c r="A766" s="87" t="s">
        <v>158</v>
      </c>
      <c r="B766" s="62" t="s">
        <v>725</v>
      </c>
      <c r="C766" s="145">
        <v>0</v>
      </c>
      <c r="D766" s="135"/>
      <c r="E766" s="97"/>
      <c r="F766" s="146"/>
    </row>
    <row r="767" spans="1:6" s="87" customFormat="1" ht="18" customHeight="1">
      <c r="A767" s="87" t="s">
        <v>158</v>
      </c>
      <c r="B767" s="62" t="s">
        <v>726</v>
      </c>
      <c r="C767" s="145">
        <v>0</v>
      </c>
      <c r="D767" s="206">
        <v>375</v>
      </c>
      <c r="E767" s="97"/>
      <c r="F767" s="146"/>
    </row>
    <row r="768" spans="1:6" s="201" customFormat="1" ht="18" customHeight="1">
      <c r="A768" s="201" t="s">
        <v>158</v>
      </c>
      <c r="B768" s="202" t="s">
        <v>727</v>
      </c>
      <c r="C768" s="203">
        <v>142</v>
      </c>
      <c r="D768" s="149">
        <v>240</v>
      </c>
      <c r="E768" s="97">
        <v>0.6901408450704225</v>
      </c>
      <c r="F768" s="205"/>
    </row>
    <row r="769" spans="1:6" s="87" customFormat="1" ht="18" customHeight="1">
      <c r="A769" s="87" t="s">
        <v>158</v>
      </c>
      <c r="B769" s="62" t="s">
        <v>728</v>
      </c>
      <c r="C769" s="145">
        <v>0</v>
      </c>
      <c r="D769" s="206">
        <v>240</v>
      </c>
      <c r="E769" s="97"/>
      <c r="F769" s="146"/>
    </row>
    <row r="770" spans="1:6" s="87" customFormat="1" ht="18" customHeight="1">
      <c r="A770" s="87" t="s">
        <v>158</v>
      </c>
      <c r="B770" s="62" t="s">
        <v>729</v>
      </c>
      <c r="C770" s="145">
        <v>0</v>
      </c>
      <c r="D770" s="135"/>
      <c r="E770" s="97"/>
      <c r="F770" s="146"/>
    </row>
    <row r="771" spans="1:6" s="87" customFormat="1" ht="18" customHeight="1">
      <c r="A771" s="87" t="s">
        <v>158</v>
      </c>
      <c r="B771" s="62" t="s">
        <v>730</v>
      </c>
      <c r="C771" s="145">
        <v>0</v>
      </c>
      <c r="D771" s="135"/>
      <c r="E771" s="97"/>
      <c r="F771" s="146"/>
    </row>
    <row r="772" spans="1:6" s="87" customFormat="1" ht="18" customHeight="1">
      <c r="A772" s="87" t="s">
        <v>158</v>
      </c>
      <c r="B772" s="62" t="s">
        <v>731</v>
      </c>
      <c r="C772" s="145">
        <v>142</v>
      </c>
      <c r="D772" s="135"/>
      <c r="E772" s="97">
        <v>-1</v>
      </c>
      <c r="F772" s="146"/>
    </row>
    <row r="773" spans="1:6" s="87" customFormat="1" ht="18" customHeight="1">
      <c r="A773" s="87" t="s">
        <v>158</v>
      </c>
      <c r="B773" s="62" t="s">
        <v>732</v>
      </c>
      <c r="C773" s="145">
        <v>0</v>
      </c>
      <c r="D773" s="135"/>
      <c r="E773" s="97"/>
      <c r="F773" s="146"/>
    </row>
    <row r="774" spans="1:6" s="201" customFormat="1" ht="18" customHeight="1">
      <c r="A774" s="201" t="s">
        <v>158</v>
      </c>
      <c r="B774" s="202" t="s">
        <v>733</v>
      </c>
      <c r="C774" s="203">
        <v>182</v>
      </c>
      <c r="D774" s="149">
        <v>50</v>
      </c>
      <c r="E774" s="97">
        <v>-0.7252747252747253</v>
      </c>
      <c r="F774" s="205"/>
    </row>
    <row r="775" spans="1:6" s="87" customFormat="1" ht="18" customHeight="1">
      <c r="A775" s="87" t="s">
        <v>158</v>
      </c>
      <c r="B775" s="62" t="s">
        <v>734</v>
      </c>
      <c r="C775" s="145">
        <v>50</v>
      </c>
      <c r="D775" s="135"/>
      <c r="E775" s="97">
        <v>-1</v>
      </c>
      <c r="F775" s="146"/>
    </row>
    <row r="776" spans="1:6" s="87" customFormat="1" ht="18" customHeight="1">
      <c r="A776" s="87" t="s">
        <v>158</v>
      </c>
      <c r="B776" s="62" t="s">
        <v>735</v>
      </c>
      <c r="C776" s="145">
        <v>132</v>
      </c>
      <c r="D776" s="206">
        <v>50</v>
      </c>
      <c r="E776" s="97">
        <v>-0.6212121212121212</v>
      </c>
      <c r="F776" s="146"/>
    </row>
    <row r="777" spans="1:6" s="87" customFormat="1" ht="18" customHeight="1">
      <c r="A777" s="87" t="s">
        <v>158</v>
      </c>
      <c r="B777" s="62" t="s">
        <v>736</v>
      </c>
      <c r="C777" s="145">
        <v>0</v>
      </c>
      <c r="D777" s="135"/>
      <c r="E777" s="97"/>
      <c r="F777" s="146"/>
    </row>
    <row r="778" spans="1:6" s="87" customFormat="1" ht="18" customHeight="1">
      <c r="A778" s="87" t="s">
        <v>158</v>
      </c>
      <c r="B778" s="158" t="s">
        <v>737</v>
      </c>
      <c r="C778" s="159">
        <v>45</v>
      </c>
      <c r="D778" s="135"/>
      <c r="E778" s="97">
        <v>-1</v>
      </c>
      <c r="F778" s="146"/>
    </row>
    <row r="779" spans="1:6" s="87" customFormat="1" ht="18" customHeight="1">
      <c r="A779" s="87" t="s">
        <v>158</v>
      </c>
      <c r="B779" s="62" t="s">
        <v>738</v>
      </c>
      <c r="C779" s="145">
        <v>0</v>
      </c>
      <c r="D779" s="135"/>
      <c r="E779" s="97"/>
      <c r="F779" s="146"/>
    </row>
    <row r="780" spans="1:6" s="87" customFormat="1" ht="18" customHeight="1">
      <c r="A780" s="87" t="s">
        <v>158</v>
      </c>
      <c r="B780" s="62" t="s">
        <v>739</v>
      </c>
      <c r="C780" s="145">
        <v>45</v>
      </c>
      <c r="D780" s="135"/>
      <c r="E780" s="97">
        <v>-1</v>
      </c>
      <c r="F780" s="146"/>
    </row>
    <row r="781" spans="1:6" s="87" customFormat="1" ht="18" customHeight="1">
      <c r="A781" s="87" t="s">
        <v>158</v>
      </c>
      <c r="B781" s="158" t="s">
        <v>740</v>
      </c>
      <c r="C781" s="159">
        <v>605</v>
      </c>
      <c r="D781" s="135"/>
      <c r="E781" s="97">
        <v>-1</v>
      </c>
      <c r="F781" s="146"/>
    </row>
    <row r="782" spans="1:6" s="87" customFormat="1" ht="18" customHeight="1">
      <c r="A782" s="87" t="s">
        <v>158</v>
      </c>
      <c r="B782" s="62" t="s">
        <v>741</v>
      </c>
      <c r="C782" s="145">
        <v>605</v>
      </c>
      <c r="D782" s="135"/>
      <c r="E782" s="97">
        <v>-1</v>
      </c>
      <c r="F782" s="146"/>
    </row>
    <row r="783" spans="1:6" s="209" customFormat="1" ht="18" customHeight="1">
      <c r="A783" s="209" t="s">
        <v>158</v>
      </c>
      <c r="B783" s="213" t="s">
        <v>742</v>
      </c>
      <c r="C783" s="214">
        <v>7906</v>
      </c>
      <c r="D783" s="211">
        <f>D784+D793+D797+D831+D839+D843+D858</f>
        <v>5607</v>
      </c>
      <c r="E783" s="97">
        <v>-0.2907918036933974</v>
      </c>
      <c r="F783" s="212"/>
    </row>
    <row r="784" spans="1:6" s="201" customFormat="1" ht="18" customHeight="1">
      <c r="A784" s="201" t="s">
        <v>158</v>
      </c>
      <c r="B784" s="202" t="s">
        <v>743</v>
      </c>
      <c r="C784" s="203">
        <v>483</v>
      </c>
      <c r="D784" s="204">
        <v>1457</v>
      </c>
      <c r="E784" s="97">
        <v>2.0165631469979295</v>
      </c>
      <c r="F784" s="205"/>
    </row>
    <row r="785" spans="1:6" s="87" customFormat="1" ht="18" customHeight="1">
      <c r="A785" s="87" t="s">
        <v>158</v>
      </c>
      <c r="B785" s="62" t="s">
        <v>156</v>
      </c>
      <c r="C785" s="145">
        <v>335</v>
      </c>
      <c r="D785" s="206">
        <v>235.22</v>
      </c>
      <c r="E785" s="97">
        <v>-0.2978507462686567</v>
      </c>
      <c r="F785" s="146"/>
    </row>
    <row r="786" spans="1:6" s="87" customFormat="1" ht="18" customHeight="1">
      <c r="A786" s="87" t="s">
        <v>158</v>
      </c>
      <c r="B786" s="62" t="s">
        <v>157</v>
      </c>
      <c r="C786" s="145">
        <v>116</v>
      </c>
      <c r="D786" s="206">
        <v>1221.76</v>
      </c>
      <c r="E786" s="97">
        <v>9.532413793103448</v>
      </c>
      <c r="F786" s="146"/>
    </row>
    <row r="787" spans="1:6" s="87" customFormat="1" ht="18" customHeight="1">
      <c r="A787" s="87" t="s">
        <v>158</v>
      </c>
      <c r="B787" s="62" t="s">
        <v>159</v>
      </c>
      <c r="C787" s="145">
        <v>0</v>
      </c>
      <c r="D787" s="135"/>
      <c r="E787" s="97"/>
      <c r="F787" s="146"/>
    </row>
    <row r="788" spans="1:6" s="87" customFormat="1" ht="18" customHeight="1">
      <c r="A788" s="87" t="s">
        <v>158</v>
      </c>
      <c r="B788" s="62" t="s">
        <v>744</v>
      </c>
      <c r="C788" s="145">
        <v>0</v>
      </c>
      <c r="D788" s="135"/>
      <c r="E788" s="97"/>
      <c r="F788" s="146"/>
    </row>
    <row r="789" spans="1:6" s="87" customFormat="1" ht="18" customHeight="1">
      <c r="A789" s="87" t="s">
        <v>158</v>
      </c>
      <c r="B789" s="62" t="s">
        <v>745</v>
      </c>
      <c r="C789" s="145">
        <v>0</v>
      </c>
      <c r="D789" s="135"/>
      <c r="E789" s="97"/>
      <c r="F789" s="146"/>
    </row>
    <row r="790" spans="1:6" s="87" customFormat="1" ht="18" customHeight="1">
      <c r="A790" s="87" t="s">
        <v>158</v>
      </c>
      <c r="B790" s="62" t="s">
        <v>746</v>
      </c>
      <c r="C790" s="145">
        <v>0</v>
      </c>
      <c r="D790" s="135"/>
      <c r="E790" s="97"/>
      <c r="F790" s="146"/>
    </row>
    <row r="791" spans="1:6" s="87" customFormat="1" ht="18" customHeight="1">
      <c r="A791" s="87" t="s">
        <v>158</v>
      </c>
      <c r="B791" s="62" t="s">
        <v>747</v>
      </c>
      <c r="C791" s="145">
        <v>0</v>
      </c>
      <c r="D791" s="135"/>
      <c r="E791" s="97"/>
      <c r="F791" s="146"/>
    </row>
    <row r="792" spans="1:6" s="87" customFormat="1" ht="18" customHeight="1">
      <c r="A792" s="87" t="s">
        <v>158</v>
      </c>
      <c r="B792" s="62" t="s">
        <v>748</v>
      </c>
      <c r="C792" s="145">
        <v>32</v>
      </c>
      <c r="D792" s="135"/>
      <c r="E792" s="97">
        <v>-1</v>
      </c>
      <c r="F792" s="146"/>
    </row>
    <row r="793" spans="1:6" s="201" customFormat="1" ht="18" customHeight="1">
      <c r="A793" s="201" t="s">
        <v>158</v>
      </c>
      <c r="B793" s="202" t="s">
        <v>749</v>
      </c>
      <c r="C793" s="203">
        <v>1525</v>
      </c>
      <c r="D793" s="204">
        <v>350</v>
      </c>
      <c r="E793" s="97">
        <v>-0.7704918032786885</v>
      </c>
      <c r="F793" s="205"/>
    </row>
    <row r="794" spans="1:6" s="87" customFormat="1" ht="18" customHeight="1">
      <c r="A794" s="87" t="s">
        <v>158</v>
      </c>
      <c r="B794" s="62" t="s">
        <v>750</v>
      </c>
      <c r="C794" s="145">
        <v>275</v>
      </c>
      <c r="D794" s="206">
        <v>314.8</v>
      </c>
      <c r="E794" s="97">
        <v>0.14472727272727282</v>
      </c>
      <c r="F794" s="146"/>
    </row>
    <row r="795" spans="1:6" s="87" customFormat="1" ht="18" customHeight="1">
      <c r="A795" s="87" t="s">
        <v>204</v>
      </c>
      <c r="B795" s="62" t="s">
        <v>751</v>
      </c>
      <c r="C795" s="145">
        <v>0</v>
      </c>
      <c r="D795" s="135"/>
      <c r="E795" s="97"/>
      <c r="F795" s="146"/>
    </row>
    <row r="796" spans="1:6" s="87" customFormat="1" ht="18" customHeight="1">
      <c r="A796" s="87" t="s">
        <v>158</v>
      </c>
      <c r="B796" s="62" t="s">
        <v>752</v>
      </c>
      <c r="C796" s="145">
        <v>1250</v>
      </c>
      <c r="D796" s="206">
        <v>35.62</v>
      </c>
      <c r="E796" s="97">
        <v>-0.971504</v>
      </c>
      <c r="F796" s="146"/>
    </row>
    <row r="797" spans="1:6" s="201" customFormat="1" ht="18" customHeight="1">
      <c r="A797" s="201" t="s">
        <v>158</v>
      </c>
      <c r="B797" s="202" t="s">
        <v>753</v>
      </c>
      <c r="C797" s="203">
        <v>1782</v>
      </c>
      <c r="D797" s="204">
        <v>2950</v>
      </c>
      <c r="E797" s="97">
        <v>0.6554433221099887</v>
      </c>
      <c r="F797" s="205"/>
    </row>
    <row r="798" spans="2:6" s="87" customFormat="1" ht="18" customHeight="1">
      <c r="B798" s="62" t="s">
        <v>754</v>
      </c>
      <c r="C798" s="145">
        <v>0</v>
      </c>
      <c r="D798" s="206">
        <v>950</v>
      </c>
      <c r="E798" s="97"/>
      <c r="F798" s="146"/>
    </row>
    <row r="799" spans="2:6" s="87" customFormat="1" ht="18" customHeight="1">
      <c r="B799" s="62" t="s">
        <v>755</v>
      </c>
      <c r="C799" s="145">
        <v>1230</v>
      </c>
      <c r="D799" s="206">
        <v>2000</v>
      </c>
      <c r="E799" s="97">
        <v>0.6260162601626016</v>
      </c>
      <c r="F799" s="146"/>
    </row>
    <row r="800" spans="2:6" s="87" customFormat="1" ht="18" customHeight="1">
      <c r="B800" s="62" t="s">
        <v>756</v>
      </c>
      <c r="C800" s="145">
        <v>0</v>
      </c>
      <c r="D800" s="135"/>
      <c r="E800" s="97"/>
      <c r="F800" s="146"/>
    </row>
    <row r="801" spans="2:6" s="87" customFormat="1" ht="18" customHeight="1">
      <c r="B801" s="62" t="s">
        <v>757</v>
      </c>
      <c r="C801" s="145">
        <v>0</v>
      </c>
      <c r="D801" s="135"/>
      <c r="E801" s="97"/>
      <c r="F801" s="146"/>
    </row>
    <row r="802" spans="2:6" s="87" customFormat="1" ht="18" customHeight="1">
      <c r="B802" s="62" t="s">
        <v>758</v>
      </c>
      <c r="C802" s="145">
        <v>0</v>
      </c>
      <c r="D802" s="135"/>
      <c r="E802" s="97"/>
      <c r="F802" s="146"/>
    </row>
    <row r="803" spans="2:6" s="87" customFormat="1" ht="18" customHeight="1">
      <c r="B803" s="62" t="s">
        <v>759</v>
      </c>
      <c r="C803" s="145">
        <v>0</v>
      </c>
      <c r="D803" s="135"/>
      <c r="E803" s="97"/>
      <c r="F803" s="146"/>
    </row>
    <row r="804" spans="2:6" s="87" customFormat="1" ht="18" customHeight="1">
      <c r="B804" s="160" t="s">
        <v>760</v>
      </c>
      <c r="C804" s="145">
        <v>552</v>
      </c>
      <c r="D804" s="135"/>
      <c r="E804" s="97">
        <v>-1</v>
      </c>
      <c r="F804" s="146"/>
    </row>
    <row r="805" spans="1:6" s="87" customFormat="1" ht="18" customHeight="1">
      <c r="A805" s="141" t="s">
        <v>185</v>
      </c>
      <c r="B805" s="158" t="s">
        <v>761</v>
      </c>
      <c r="C805" s="145">
        <v>243</v>
      </c>
      <c r="D805" s="135"/>
      <c r="E805" s="97">
        <v>-1</v>
      </c>
      <c r="F805" s="146"/>
    </row>
    <row r="806" spans="2:6" s="87" customFormat="1" ht="18" customHeight="1">
      <c r="B806" s="62" t="s">
        <v>762</v>
      </c>
      <c r="C806" s="145">
        <v>0</v>
      </c>
      <c r="D806" s="135"/>
      <c r="E806" s="97"/>
      <c r="F806" s="146"/>
    </row>
    <row r="807" spans="2:6" s="87" customFormat="1" ht="18" customHeight="1">
      <c r="B807" s="62" t="s">
        <v>763</v>
      </c>
      <c r="C807" s="145">
        <v>243</v>
      </c>
      <c r="D807" s="135"/>
      <c r="E807" s="97">
        <v>-1</v>
      </c>
      <c r="F807" s="146"/>
    </row>
    <row r="808" spans="1:6" s="87" customFormat="1" ht="18" customHeight="1">
      <c r="A808" s="87" t="s">
        <v>204</v>
      </c>
      <c r="B808" s="62" t="s">
        <v>764</v>
      </c>
      <c r="C808" s="145">
        <v>0</v>
      </c>
      <c r="D808" s="135"/>
      <c r="E808" s="97"/>
      <c r="F808" s="146"/>
    </row>
    <row r="809" spans="2:6" s="87" customFormat="1" ht="18" customHeight="1">
      <c r="B809" s="62" t="s">
        <v>765</v>
      </c>
      <c r="C809" s="145">
        <v>0</v>
      </c>
      <c r="D809" s="135"/>
      <c r="E809" s="97"/>
      <c r="F809" s="146"/>
    </row>
    <row r="810" spans="2:6" s="87" customFormat="1" ht="18" customHeight="1">
      <c r="B810" s="62" t="s">
        <v>766</v>
      </c>
      <c r="C810" s="145">
        <v>0</v>
      </c>
      <c r="D810" s="135"/>
      <c r="E810" s="97"/>
      <c r="F810" s="146"/>
    </row>
    <row r="811" spans="2:6" s="87" customFormat="1" ht="18" customHeight="1">
      <c r="B811" s="158" t="s">
        <v>767</v>
      </c>
      <c r="C811" s="145">
        <v>10</v>
      </c>
      <c r="D811" s="135"/>
      <c r="E811" s="97">
        <v>-1</v>
      </c>
      <c r="F811" s="146"/>
    </row>
    <row r="812" spans="2:6" ht="22.5" customHeight="1">
      <c r="B812" s="62" t="s">
        <v>768</v>
      </c>
      <c r="C812" s="145">
        <v>0</v>
      </c>
      <c r="D812" s="171"/>
      <c r="E812" s="97"/>
      <c r="F812" s="172"/>
    </row>
    <row r="813" spans="2:6" ht="14.25">
      <c r="B813" s="62" t="s">
        <v>769</v>
      </c>
      <c r="C813" s="145">
        <v>0</v>
      </c>
      <c r="D813" s="172"/>
      <c r="E813" s="97"/>
      <c r="F813" s="172"/>
    </row>
    <row r="814" spans="2:6" ht="14.25">
      <c r="B814" s="62" t="s">
        <v>770</v>
      </c>
      <c r="C814" s="145">
        <v>10</v>
      </c>
      <c r="D814" s="172"/>
      <c r="E814" s="97">
        <v>-1</v>
      </c>
      <c r="F814" s="172"/>
    </row>
    <row r="815" spans="2:6" ht="14.25">
      <c r="B815" s="62" t="s">
        <v>771</v>
      </c>
      <c r="C815" s="145">
        <v>0</v>
      </c>
      <c r="D815" s="172"/>
      <c r="E815" s="97"/>
      <c r="F815" s="172"/>
    </row>
    <row r="816" spans="2:6" ht="14.25">
      <c r="B816" s="62" t="s">
        <v>772</v>
      </c>
      <c r="C816" s="145">
        <v>0</v>
      </c>
      <c r="D816" s="172"/>
      <c r="E816" s="97"/>
      <c r="F816" s="172"/>
    </row>
    <row r="817" spans="2:6" ht="14.25">
      <c r="B817" s="158" t="s">
        <v>773</v>
      </c>
      <c r="C817" s="145">
        <v>0</v>
      </c>
      <c r="D817" s="172"/>
      <c r="E817" s="97"/>
      <c r="F817" s="172"/>
    </row>
    <row r="818" spans="2:6" ht="14.25">
      <c r="B818" s="62" t="s">
        <v>774</v>
      </c>
      <c r="C818" s="145">
        <v>0</v>
      </c>
      <c r="D818" s="172"/>
      <c r="E818" s="97"/>
      <c r="F818" s="172"/>
    </row>
    <row r="819" spans="2:6" ht="14.25">
      <c r="B819" s="62" t="s">
        <v>775</v>
      </c>
      <c r="C819" s="145">
        <v>0</v>
      </c>
      <c r="D819" s="172"/>
      <c r="E819" s="97"/>
      <c r="F819" s="172"/>
    </row>
    <row r="820" spans="2:6" ht="14.25">
      <c r="B820" s="62" t="s">
        <v>776</v>
      </c>
      <c r="C820" s="145">
        <v>0</v>
      </c>
      <c r="D820" s="172"/>
      <c r="E820" s="97"/>
      <c r="F820" s="172"/>
    </row>
    <row r="821" spans="2:6" ht="14.25">
      <c r="B821" s="62" t="s">
        <v>777</v>
      </c>
      <c r="C821" s="145">
        <v>0</v>
      </c>
      <c r="D821" s="172"/>
      <c r="E821" s="97"/>
      <c r="F821" s="172"/>
    </row>
    <row r="822" spans="2:6" ht="14.25">
      <c r="B822" s="62" t="s">
        <v>778</v>
      </c>
      <c r="C822" s="145">
        <v>0</v>
      </c>
      <c r="D822" s="172"/>
      <c r="E822" s="97"/>
      <c r="F822" s="172"/>
    </row>
    <row r="823" spans="2:6" ht="14.25">
      <c r="B823" s="158" t="s">
        <v>779</v>
      </c>
      <c r="C823" s="145">
        <v>0</v>
      </c>
      <c r="D823" s="172"/>
      <c r="E823" s="97"/>
      <c r="F823" s="172"/>
    </row>
    <row r="824" spans="2:6" ht="14.25">
      <c r="B824" s="62" t="s">
        <v>780</v>
      </c>
      <c r="C824" s="145">
        <v>0</v>
      </c>
      <c r="D824" s="172"/>
      <c r="E824" s="97"/>
      <c r="F824" s="172"/>
    </row>
    <row r="825" spans="2:6" ht="14.25">
      <c r="B825" s="62" t="s">
        <v>781</v>
      </c>
      <c r="C825" s="145">
        <v>0</v>
      </c>
      <c r="D825" s="172"/>
      <c r="E825" s="97"/>
      <c r="F825" s="172"/>
    </row>
    <row r="826" spans="2:6" ht="14.25">
      <c r="B826" s="158" t="s">
        <v>782</v>
      </c>
      <c r="C826" s="145">
        <v>0</v>
      </c>
      <c r="D826" s="172"/>
      <c r="E826" s="97"/>
      <c r="F826" s="172"/>
    </row>
    <row r="827" spans="2:6" ht="14.25">
      <c r="B827" s="62" t="s">
        <v>783</v>
      </c>
      <c r="C827" s="145">
        <v>0</v>
      </c>
      <c r="D827" s="172"/>
      <c r="E827" s="97"/>
      <c r="F827" s="172"/>
    </row>
    <row r="828" spans="2:6" ht="14.25">
      <c r="B828" s="62" t="s">
        <v>784</v>
      </c>
      <c r="C828" s="145">
        <v>0</v>
      </c>
      <c r="D828" s="172"/>
      <c r="E828" s="97"/>
      <c r="F828" s="172"/>
    </row>
    <row r="829" spans="2:6" ht="14.25">
      <c r="B829" s="158" t="s">
        <v>785</v>
      </c>
      <c r="C829" s="145">
        <v>0</v>
      </c>
      <c r="D829" s="172"/>
      <c r="E829" s="97"/>
      <c r="F829" s="172"/>
    </row>
    <row r="830" spans="2:6" ht="14.25">
      <c r="B830" s="62" t="s">
        <v>786</v>
      </c>
      <c r="C830" s="145">
        <v>0</v>
      </c>
      <c r="D830" s="172"/>
      <c r="E830" s="97"/>
      <c r="F830" s="172"/>
    </row>
    <row r="831" spans="2:6" s="228" customFormat="1" ht="14.25">
      <c r="B831" s="202" t="s">
        <v>787</v>
      </c>
      <c r="C831" s="203">
        <v>643</v>
      </c>
      <c r="D831" s="227">
        <v>500</v>
      </c>
      <c r="E831" s="97">
        <v>-0.2223950233281493</v>
      </c>
      <c r="F831" s="227"/>
    </row>
    <row r="832" spans="2:6" ht="14.25">
      <c r="B832" s="62" t="s">
        <v>788</v>
      </c>
      <c r="C832" s="145">
        <v>643</v>
      </c>
      <c r="D832" s="172">
        <v>500</v>
      </c>
      <c r="E832" s="97">
        <v>-0.2223950233281493</v>
      </c>
      <c r="F832" s="172"/>
    </row>
    <row r="833" spans="2:6" ht="14.25">
      <c r="B833" s="158" t="s">
        <v>789</v>
      </c>
      <c r="C833" s="159">
        <v>391</v>
      </c>
      <c r="D833" s="172"/>
      <c r="E833" s="97">
        <v>-1</v>
      </c>
      <c r="F833" s="172"/>
    </row>
    <row r="834" spans="2:6" ht="14.25">
      <c r="B834" s="62" t="s">
        <v>790</v>
      </c>
      <c r="C834" s="145">
        <v>0</v>
      </c>
      <c r="D834" s="172"/>
      <c r="E834" s="97"/>
      <c r="F834" s="172"/>
    </row>
    <row r="835" spans="2:6" ht="14.25">
      <c r="B835" s="62" t="s">
        <v>791</v>
      </c>
      <c r="C835" s="145">
        <v>0</v>
      </c>
      <c r="D835" s="172"/>
      <c r="E835" s="97"/>
      <c r="F835" s="172"/>
    </row>
    <row r="836" spans="2:6" ht="14.25">
      <c r="B836" s="62" t="s">
        <v>792</v>
      </c>
      <c r="C836" s="145">
        <v>391</v>
      </c>
      <c r="D836" s="172"/>
      <c r="E836" s="97">
        <v>-1</v>
      </c>
      <c r="F836" s="172"/>
    </row>
    <row r="837" spans="2:6" ht="14.25">
      <c r="B837" s="62" t="s">
        <v>793</v>
      </c>
      <c r="C837" s="145">
        <v>0</v>
      </c>
      <c r="D837" s="172"/>
      <c r="E837" s="97"/>
      <c r="F837" s="172"/>
    </row>
    <row r="838" spans="2:6" ht="14.25">
      <c r="B838" s="62" t="s">
        <v>794</v>
      </c>
      <c r="C838" s="145">
        <v>0</v>
      </c>
      <c r="D838" s="172"/>
      <c r="E838" s="97"/>
      <c r="F838" s="172"/>
    </row>
    <row r="839" spans="2:6" s="228" customFormat="1" ht="14.25">
      <c r="B839" s="202" t="s">
        <v>795</v>
      </c>
      <c r="C839" s="203">
        <v>120</v>
      </c>
      <c r="D839" s="227">
        <v>120</v>
      </c>
      <c r="E839" s="97">
        <v>0</v>
      </c>
      <c r="F839" s="227"/>
    </row>
    <row r="840" spans="2:6" ht="14.25">
      <c r="B840" s="62" t="s">
        <v>796</v>
      </c>
      <c r="C840" s="145">
        <v>120</v>
      </c>
      <c r="D840" s="172">
        <v>120</v>
      </c>
      <c r="E840" s="97">
        <v>0</v>
      </c>
      <c r="F840" s="172"/>
    </row>
    <row r="841" spans="2:6" ht="14.25">
      <c r="B841" s="158" t="s">
        <v>797</v>
      </c>
      <c r="C841" s="159">
        <v>0</v>
      </c>
      <c r="D841" s="172"/>
      <c r="E841" s="97"/>
      <c r="F841" s="172"/>
    </row>
    <row r="842" spans="2:6" ht="14.25">
      <c r="B842" s="62" t="s">
        <v>798</v>
      </c>
      <c r="C842" s="145">
        <v>0</v>
      </c>
      <c r="D842" s="172"/>
      <c r="E842" s="97"/>
      <c r="F842" s="172"/>
    </row>
    <row r="843" spans="2:6" s="228" customFormat="1" ht="15">
      <c r="B843" s="202" t="s">
        <v>799</v>
      </c>
      <c r="C843" s="203">
        <v>71</v>
      </c>
      <c r="D843" s="149">
        <v>70</v>
      </c>
      <c r="E843" s="97">
        <v>-0.014084507042253502</v>
      </c>
      <c r="F843" s="227"/>
    </row>
    <row r="844" spans="2:6" ht="14.25">
      <c r="B844" s="62" t="s">
        <v>156</v>
      </c>
      <c r="C844" s="145">
        <v>0</v>
      </c>
      <c r="D844" s="172"/>
      <c r="E844" s="97"/>
      <c r="F844" s="172"/>
    </row>
    <row r="845" spans="2:6" ht="14.25">
      <c r="B845" s="62" t="s">
        <v>157</v>
      </c>
      <c r="C845" s="145">
        <v>0</v>
      </c>
      <c r="D845" s="172"/>
      <c r="E845" s="97"/>
      <c r="F845" s="172"/>
    </row>
    <row r="846" spans="2:6" ht="14.25">
      <c r="B846" s="62" t="s">
        <v>159</v>
      </c>
      <c r="C846" s="145">
        <v>0</v>
      </c>
      <c r="D846" s="172"/>
      <c r="E846" s="97"/>
      <c r="F846" s="172"/>
    </row>
    <row r="847" spans="2:6" ht="14.25">
      <c r="B847" s="62" t="s">
        <v>800</v>
      </c>
      <c r="C847" s="145">
        <v>0</v>
      </c>
      <c r="D847" s="172"/>
      <c r="E847" s="97"/>
      <c r="F847" s="172"/>
    </row>
    <row r="848" spans="2:6" ht="14.25">
      <c r="B848" s="62" t="s">
        <v>801</v>
      </c>
      <c r="C848" s="145">
        <v>0</v>
      </c>
      <c r="D848" s="172"/>
      <c r="E848" s="97"/>
      <c r="F848" s="172"/>
    </row>
    <row r="849" spans="2:6" ht="14.25">
      <c r="B849" s="62" t="s">
        <v>802</v>
      </c>
      <c r="C849" s="145">
        <v>0</v>
      </c>
      <c r="D849" s="172"/>
      <c r="E849" s="97"/>
      <c r="F849" s="172"/>
    </row>
    <row r="850" spans="2:6" ht="14.25">
      <c r="B850" s="62" t="s">
        <v>803</v>
      </c>
      <c r="C850" s="145">
        <v>0</v>
      </c>
      <c r="D850" s="172"/>
      <c r="E850" s="97"/>
      <c r="F850" s="172"/>
    </row>
    <row r="851" spans="2:6" ht="14.25">
      <c r="B851" s="62" t="s">
        <v>804</v>
      </c>
      <c r="C851" s="145">
        <v>0</v>
      </c>
      <c r="D851" s="172"/>
      <c r="E851" s="97"/>
      <c r="F851" s="172"/>
    </row>
    <row r="852" spans="2:6" ht="14.25">
      <c r="B852" s="62" t="s">
        <v>805</v>
      </c>
      <c r="C852" s="145">
        <v>0</v>
      </c>
      <c r="D852" s="172"/>
      <c r="E852" s="97"/>
      <c r="F852" s="172"/>
    </row>
    <row r="853" spans="2:6" ht="14.25">
      <c r="B853" s="62" t="s">
        <v>806</v>
      </c>
      <c r="C853" s="145">
        <v>0</v>
      </c>
      <c r="D853" s="172"/>
      <c r="E853" s="97"/>
      <c r="F853" s="172"/>
    </row>
    <row r="854" spans="2:6" ht="14.25">
      <c r="B854" s="62" t="s">
        <v>201</v>
      </c>
      <c r="C854" s="145">
        <v>0</v>
      </c>
      <c r="D854" s="172"/>
      <c r="E854" s="97"/>
      <c r="F854" s="172"/>
    </row>
    <row r="855" spans="2:6" ht="14.25">
      <c r="B855" s="62" t="s">
        <v>807</v>
      </c>
      <c r="C855" s="145">
        <v>0</v>
      </c>
      <c r="D855" s="172"/>
      <c r="E855" s="97"/>
      <c r="F855" s="172"/>
    </row>
    <row r="856" spans="2:6" ht="14.25">
      <c r="B856" s="62" t="s">
        <v>166</v>
      </c>
      <c r="C856" s="145">
        <v>0</v>
      </c>
      <c r="D856" s="172"/>
      <c r="E856" s="97"/>
      <c r="F856" s="172"/>
    </row>
    <row r="857" spans="2:6" ht="15">
      <c r="B857" s="62" t="s">
        <v>808</v>
      </c>
      <c r="C857" s="145">
        <v>71</v>
      </c>
      <c r="D857" s="206">
        <v>70</v>
      </c>
      <c r="E857" s="97">
        <v>-0.014084507042253502</v>
      </c>
      <c r="F857" s="172"/>
    </row>
    <row r="858" spans="2:6" s="228" customFormat="1" ht="15">
      <c r="B858" s="202" t="s">
        <v>809</v>
      </c>
      <c r="C858" s="203">
        <v>2638</v>
      </c>
      <c r="D858" s="149">
        <v>160</v>
      </c>
      <c r="E858" s="97">
        <v>-0.9393479909021987</v>
      </c>
      <c r="F858" s="227"/>
    </row>
    <row r="859" spans="2:6" ht="15">
      <c r="B859" s="62" t="s">
        <v>810</v>
      </c>
      <c r="C859" s="145">
        <v>2638</v>
      </c>
      <c r="D859" s="206">
        <v>160</v>
      </c>
      <c r="E859" s="97">
        <v>-0.9393479909021987</v>
      </c>
      <c r="F859" s="172"/>
    </row>
    <row r="860" spans="2:6" s="230" customFormat="1" ht="14.25">
      <c r="B860" s="213" t="s">
        <v>811</v>
      </c>
      <c r="C860" s="214">
        <v>29243</v>
      </c>
      <c r="D860" s="231">
        <v>10756</v>
      </c>
      <c r="E860" s="97">
        <v>-0.6321854802858804</v>
      </c>
      <c r="F860" s="229"/>
    </row>
    <row r="861" spans="2:6" s="228" customFormat="1" ht="14.25">
      <c r="B861" s="202" t="s">
        <v>812</v>
      </c>
      <c r="C861" s="203">
        <v>5525</v>
      </c>
      <c r="D861" s="227">
        <v>3567</v>
      </c>
      <c r="E861" s="97">
        <v>-0.35438914027149326</v>
      </c>
      <c r="F861" s="227"/>
    </row>
    <row r="862" spans="2:6" ht="15">
      <c r="B862" s="62" t="s">
        <v>156</v>
      </c>
      <c r="C862" s="145">
        <v>704</v>
      </c>
      <c r="D862" s="206">
        <v>380.12</v>
      </c>
      <c r="E862" s="97">
        <v>-0.4600568181818182</v>
      </c>
      <c r="F862" s="172"/>
    </row>
    <row r="863" spans="2:6" ht="15">
      <c r="B863" s="62" t="s">
        <v>157</v>
      </c>
      <c r="C863" s="145">
        <v>61</v>
      </c>
      <c r="D863" s="206">
        <v>37</v>
      </c>
      <c r="E863" s="97">
        <v>-0.39344262295081966</v>
      </c>
      <c r="F863" s="172"/>
    </row>
    <row r="864" spans="2:6" ht="14.25">
      <c r="B864" s="62" t="s">
        <v>159</v>
      </c>
      <c r="C864" s="145">
        <v>0</v>
      </c>
      <c r="D864" s="172"/>
      <c r="E864" s="97"/>
      <c r="F864" s="172"/>
    </row>
    <row r="865" spans="2:6" ht="15">
      <c r="B865" s="62" t="s">
        <v>813</v>
      </c>
      <c r="C865" s="145">
        <v>2965</v>
      </c>
      <c r="D865" s="206">
        <v>2392.78</v>
      </c>
      <c r="E865" s="97">
        <v>-0.19299156829679587</v>
      </c>
      <c r="F865" s="172"/>
    </row>
    <row r="866" spans="2:6" ht="14.25">
      <c r="B866" s="62" t="s">
        <v>814</v>
      </c>
      <c r="C866" s="145">
        <v>0</v>
      </c>
      <c r="D866" s="172"/>
      <c r="E866" s="97"/>
      <c r="F866" s="172"/>
    </row>
    <row r="867" spans="2:6" ht="14.25">
      <c r="B867" s="62" t="s">
        <v>815</v>
      </c>
      <c r="C867" s="145">
        <v>11</v>
      </c>
      <c r="D867" s="172"/>
      <c r="E867" s="97">
        <v>-1</v>
      </c>
      <c r="F867" s="172"/>
    </row>
    <row r="868" spans="2:6" ht="15">
      <c r="B868" s="62" t="s">
        <v>816</v>
      </c>
      <c r="C868" s="145">
        <v>331</v>
      </c>
      <c r="D868" s="206">
        <v>238.56</v>
      </c>
      <c r="E868" s="97">
        <v>-0.2792749244712991</v>
      </c>
      <c r="F868" s="172"/>
    </row>
    <row r="869" spans="2:6" ht="14.25">
      <c r="B869" s="62" t="s">
        <v>817</v>
      </c>
      <c r="C869" s="145">
        <v>0</v>
      </c>
      <c r="D869" s="172"/>
      <c r="E869" s="97"/>
      <c r="F869" s="172"/>
    </row>
    <row r="870" spans="2:6" ht="14.25">
      <c r="B870" s="62" t="s">
        <v>818</v>
      </c>
      <c r="C870" s="145">
        <v>530</v>
      </c>
      <c r="D870" s="172"/>
      <c r="E870" s="97">
        <v>-1</v>
      </c>
      <c r="F870" s="172"/>
    </row>
    <row r="871" spans="2:6" ht="14.25">
      <c r="B871" s="62" t="s">
        <v>819</v>
      </c>
      <c r="C871" s="145">
        <v>0</v>
      </c>
      <c r="D871" s="172"/>
      <c r="E871" s="97"/>
      <c r="F871" s="172"/>
    </row>
    <row r="872" spans="2:6" ht="15">
      <c r="B872" s="62" t="s">
        <v>820</v>
      </c>
      <c r="C872" s="145">
        <v>923</v>
      </c>
      <c r="D872" s="206">
        <v>518.46</v>
      </c>
      <c r="E872" s="97">
        <v>-0.43828819068255687</v>
      </c>
      <c r="F872" s="172"/>
    </row>
    <row r="873" spans="2:6" s="228" customFormat="1" ht="15">
      <c r="B873" s="202" t="s">
        <v>821</v>
      </c>
      <c r="C873" s="203">
        <v>1817</v>
      </c>
      <c r="D873" s="149">
        <v>468.46</v>
      </c>
      <c r="E873" s="97">
        <v>-0.7421794166208036</v>
      </c>
      <c r="F873" s="227"/>
    </row>
    <row r="874" spans="2:6" ht="15">
      <c r="B874" s="62" t="s">
        <v>822</v>
      </c>
      <c r="C874" s="145">
        <v>1817</v>
      </c>
      <c r="D874" s="206">
        <v>468.46</v>
      </c>
      <c r="E874" s="97">
        <v>-0.7421794166208036</v>
      </c>
      <c r="F874" s="172"/>
    </row>
    <row r="875" spans="2:6" s="228" customFormat="1" ht="15">
      <c r="B875" s="202" t="s">
        <v>823</v>
      </c>
      <c r="C875" s="203">
        <v>15050</v>
      </c>
      <c r="D875" s="149">
        <v>2050</v>
      </c>
      <c r="E875" s="97">
        <v>-0.8637873754152824</v>
      </c>
      <c r="F875" s="227"/>
    </row>
    <row r="876" spans="2:6" ht="15">
      <c r="B876" s="62" t="s">
        <v>824</v>
      </c>
      <c r="C876" s="145">
        <v>14380</v>
      </c>
      <c r="D876" s="206">
        <v>2050</v>
      </c>
      <c r="E876" s="97">
        <v>-0.8574408901251739</v>
      </c>
      <c r="F876" s="172"/>
    </row>
    <row r="877" spans="2:6" ht="14.25">
      <c r="B877" s="62" t="s">
        <v>825</v>
      </c>
      <c r="C877" s="145">
        <v>670</v>
      </c>
      <c r="D877" s="172"/>
      <c r="E877" s="97">
        <v>-1</v>
      </c>
      <c r="F877" s="172"/>
    </row>
    <row r="878" spans="2:6" s="228" customFormat="1" ht="15">
      <c r="B878" s="202" t="s">
        <v>826</v>
      </c>
      <c r="C878" s="203">
        <v>6061</v>
      </c>
      <c r="D878" s="149">
        <v>4485.61</v>
      </c>
      <c r="E878" s="97">
        <v>-0.25992245504042244</v>
      </c>
      <c r="F878" s="227"/>
    </row>
    <row r="879" spans="2:6" ht="15">
      <c r="B879" s="62" t="s">
        <v>827</v>
      </c>
      <c r="C879" s="145">
        <v>6061</v>
      </c>
      <c r="D879" s="206">
        <v>4485.61</v>
      </c>
      <c r="E879" s="97">
        <v>-0.25992245504042244</v>
      </c>
      <c r="F879" s="172"/>
    </row>
    <row r="880" spans="2:6" s="228" customFormat="1" ht="15">
      <c r="B880" s="202" t="s">
        <v>828</v>
      </c>
      <c r="C880" s="203">
        <v>300</v>
      </c>
      <c r="D880" s="149">
        <v>185.5</v>
      </c>
      <c r="E880" s="97">
        <v>-0.3816666666666667</v>
      </c>
      <c r="F880" s="227"/>
    </row>
    <row r="881" spans="2:6" ht="15">
      <c r="B881" s="62" t="s">
        <v>829</v>
      </c>
      <c r="C881" s="145">
        <v>300</v>
      </c>
      <c r="D881" s="206">
        <v>185.5</v>
      </c>
      <c r="E881" s="97">
        <v>-0.3816666666666667</v>
      </c>
      <c r="F881" s="172"/>
    </row>
    <row r="882" spans="2:6" ht="14.25">
      <c r="B882" s="158" t="s">
        <v>830</v>
      </c>
      <c r="C882" s="159">
        <v>490</v>
      </c>
      <c r="D882" s="172"/>
      <c r="E882" s="97">
        <v>-1</v>
      </c>
      <c r="F882" s="172"/>
    </row>
    <row r="883" spans="2:6" ht="14.25">
      <c r="B883" s="62" t="s">
        <v>831</v>
      </c>
      <c r="C883" s="145">
        <v>490</v>
      </c>
      <c r="D883" s="172"/>
      <c r="E883" s="97">
        <v>-1</v>
      </c>
      <c r="F883" s="172"/>
    </row>
    <row r="884" spans="2:6" s="233" customFormat="1" ht="14.25">
      <c r="B884" s="216" t="s">
        <v>832</v>
      </c>
      <c r="C884" s="217">
        <v>14162</v>
      </c>
      <c r="D884" s="234">
        <f>D885+D911+D939+D977+D994+D1001+D1012+25</f>
        <v>12725</v>
      </c>
      <c r="E884" s="97">
        <v>-0.10146871910747068</v>
      </c>
      <c r="F884" s="232"/>
    </row>
    <row r="885" spans="2:6" s="228" customFormat="1" ht="14.25">
      <c r="B885" s="202" t="s">
        <v>833</v>
      </c>
      <c r="C885" s="203">
        <v>3365</v>
      </c>
      <c r="D885" s="227">
        <v>2425</v>
      </c>
      <c r="E885" s="97">
        <v>-0.27934621099554235</v>
      </c>
      <c r="F885" s="227"/>
    </row>
    <row r="886" spans="2:6" ht="15">
      <c r="B886" s="62" t="s">
        <v>156</v>
      </c>
      <c r="C886" s="145">
        <v>905</v>
      </c>
      <c r="D886" s="206">
        <v>590.33</v>
      </c>
      <c r="E886" s="97">
        <v>-0.3477016574585635</v>
      </c>
      <c r="F886" s="172"/>
    </row>
    <row r="887" spans="2:6" ht="15">
      <c r="B887" s="62" t="s">
        <v>157</v>
      </c>
      <c r="C887" s="145">
        <v>36</v>
      </c>
      <c r="D887" s="206">
        <v>59</v>
      </c>
      <c r="E887" s="97">
        <v>0.6388888888888888</v>
      </c>
      <c r="F887" s="172"/>
    </row>
    <row r="888" spans="2:6" ht="14.25">
      <c r="B888" s="62" t="s">
        <v>159</v>
      </c>
      <c r="C888" s="145">
        <v>0</v>
      </c>
      <c r="D888" s="172"/>
      <c r="E888" s="97"/>
      <c r="F888" s="172"/>
    </row>
    <row r="889" spans="2:6" ht="14.25">
      <c r="B889" s="62" t="s">
        <v>166</v>
      </c>
      <c r="C889" s="145">
        <v>59</v>
      </c>
      <c r="D889" s="172"/>
      <c r="E889" s="97">
        <v>-1</v>
      </c>
      <c r="F889" s="172"/>
    </row>
    <row r="890" spans="2:6" ht="14.25">
      <c r="B890" s="62" t="s">
        <v>834</v>
      </c>
      <c r="C890" s="145">
        <v>0</v>
      </c>
      <c r="D890" s="172"/>
      <c r="E890" s="97"/>
      <c r="F890" s="172"/>
    </row>
    <row r="891" spans="2:6" ht="15">
      <c r="B891" s="62" t="s">
        <v>835</v>
      </c>
      <c r="C891" s="145">
        <v>805</v>
      </c>
      <c r="D891" s="206">
        <v>115</v>
      </c>
      <c r="E891" s="97">
        <v>-0.8571428571428572</v>
      </c>
      <c r="F891" s="172"/>
    </row>
    <row r="892" spans="2:6" ht="15">
      <c r="B892" s="62" t="s">
        <v>836</v>
      </c>
      <c r="C892" s="145">
        <v>67</v>
      </c>
      <c r="D892" s="206">
        <v>42</v>
      </c>
      <c r="E892" s="97">
        <v>-0.3731343283582089</v>
      </c>
      <c r="F892" s="172"/>
    </row>
    <row r="893" spans="2:6" ht="15">
      <c r="B893" s="62" t="s">
        <v>837</v>
      </c>
      <c r="C893" s="145">
        <v>496</v>
      </c>
      <c r="D893" s="206">
        <v>507</v>
      </c>
      <c r="E893" s="97">
        <v>0.022177419354838745</v>
      </c>
      <c r="F893" s="172"/>
    </row>
    <row r="894" spans="2:6" ht="15">
      <c r="B894" s="62" t="s">
        <v>838</v>
      </c>
      <c r="C894" s="145">
        <v>61</v>
      </c>
      <c r="D894" s="206">
        <v>20</v>
      </c>
      <c r="E894" s="97">
        <v>-0.6721311475409837</v>
      </c>
      <c r="F894" s="172"/>
    </row>
    <row r="895" spans="2:6" ht="14.25">
      <c r="B895" s="62" t="s">
        <v>839</v>
      </c>
      <c r="C895" s="145">
        <v>0</v>
      </c>
      <c r="D895" s="172"/>
      <c r="E895" s="97"/>
      <c r="F895" s="172"/>
    </row>
    <row r="896" spans="2:6" ht="15">
      <c r="B896" s="62" t="s">
        <v>840</v>
      </c>
      <c r="C896" s="145">
        <v>97</v>
      </c>
      <c r="D896" s="206">
        <v>500</v>
      </c>
      <c r="E896" s="97">
        <v>4.154639175257732</v>
      </c>
      <c r="F896" s="172"/>
    </row>
    <row r="897" spans="2:6" ht="14.25">
      <c r="B897" s="62" t="s">
        <v>841</v>
      </c>
      <c r="C897" s="145">
        <v>0</v>
      </c>
      <c r="D897" s="172"/>
      <c r="E897" s="97"/>
      <c r="F897" s="172"/>
    </row>
    <row r="898" spans="2:6" ht="14.25">
      <c r="B898" s="62" t="s">
        <v>842</v>
      </c>
      <c r="C898" s="145">
        <v>0</v>
      </c>
      <c r="D898" s="172"/>
      <c r="E898" s="97"/>
      <c r="F898" s="172"/>
    </row>
    <row r="899" spans="2:6" ht="14.25">
      <c r="B899" s="62" t="s">
        <v>843</v>
      </c>
      <c r="C899" s="145">
        <v>0</v>
      </c>
      <c r="D899" s="172"/>
      <c r="E899" s="97"/>
      <c r="F899" s="172"/>
    </row>
    <row r="900" spans="2:6" ht="14.25">
      <c r="B900" s="62" t="s">
        <v>844</v>
      </c>
      <c r="C900" s="145">
        <v>0</v>
      </c>
      <c r="D900" s="172"/>
      <c r="E900" s="97"/>
      <c r="F900" s="172"/>
    </row>
    <row r="901" spans="2:6" ht="14.25">
      <c r="B901" s="62" t="s">
        <v>845</v>
      </c>
      <c r="C901" s="145">
        <v>0</v>
      </c>
      <c r="D901" s="172"/>
      <c r="E901" s="97"/>
      <c r="F901" s="172"/>
    </row>
    <row r="902" spans="2:6" ht="14.25">
      <c r="B902" s="62" t="s">
        <v>846</v>
      </c>
      <c r="C902" s="145">
        <v>0</v>
      </c>
      <c r="D902" s="172"/>
      <c r="E902" s="97"/>
      <c r="F902" s="172"/>
    </row>
    <row r="903" spans="2:6" ht="15">
      <c r="B903" s="62" t="s">
        <v>847</v>
      </c>
      <c r="C903" s="145">
        <v>55</v>
      </c>
      <c r="D903" s="206">
        <v>500</v>
      </c>
      <c r="E903" s="97">
        <v>8.090909090909092</v>
      </c>
      <c r="F903" s="172"/>
    </row>
    <row r="904" spans="2:6" ht="14.25">
      <c r="B904" s="62" t="s">
        <v>848</v>
      </c>
      <c r="C904" s="145">
        <v>510</v>
      </c>
      <c r="D904" s="172"/>
      <c r="E904" s="97">
        <v>-1</v>
      </c>
      <c r="F904" s="172"/>
    </row>
    <row r="905" spans="2:6" ht="14.25">
      <c r="B905" s="62" t="s">
        <v>849</v>
      </c>
      <c r="C905" s="145">
        <v>0</v>
      </c>
      <c r="D905" s="172"/>
      <c r="E905" s="97"/>
      <c r="F905" s="172"/>
    </row>
    <row r="906" spans="2:6" ht="14.25">
      <c r="B906" s="62" t="s">
        <v>850</v>
      </c>
      <c r="C906" s="145">
        <v>30</v>
      </c>
      <c r="D906" s="172"/>
      <c r="E906" s="97">
        <v>-1</v>
      </c>
      <c r="F906" s="172"/>
    </row>
    <row r="907" spans="2:6" ht="14.25">
      <c r="B907" s="62" t="s">
        <v>851</v>
      </c>
      <c r="C907" s="145">
        <v>0</v>
      </c>
      <c r="D907" s="172"/>
      <c r="E907" s="97"/>
      <c r="F907" s="172"/>
    </row>
    <row r="908" spans="2:6" ht="14.25">
      <c r="B908" s="62" t="s">
        <v>852</v>
      </c>
      <c r="C908" s="145">
        <v>0</v>
      </c>
      <c r="D908" s="172"/>
      <c r="E908" s="97"/>
      <c r="F908" s="172"/>
    </row>
    <row r="909" spans="2:6" ht="14.25">
      <c r="B909" s="62" t="s">
        <v>853</v>
      </c>
      <c r="C909" s="145">
        <v>19</v>
      </c>
      <c r="D909" s="172"/>
      <c r="E909" s="97">
        <v>-1</v>
      </c>
      <c r="F909" s="172"/>
    </row>
    <row r="910" spans="2:6" ht="15">
      <c r="B910" s="62" t="s">
        <v>854</v>
      </c>
      <c r="C910" s="145">
        <v>225</v>
      </c>
      <c r="D910" s="206">
        <v>92</v>
      </c>
      <c r="E910" s="97">
        <v>-0.5911111111111111</v>
      </c>
      <c r="F910" s="172"/>
    </row>
    <row r="911" spans="2:6" s="228" customFormat="1" ht="14.25">
      <c r="B911" s="202" t="s">
        <v>855</v>
      </c>
      <c r="C911" s="203">
        <v>2616</v>
      </c>
      <c r="D911" s="227">
        <v>1614</v>
      </c>
      <c r="E911" s="97">
        <v>-0.3830275229357798</v>
      </c>
      <c r="F911" s="227"/>
    </row>
    <row r="912" spans="2:6" ht="15">
      <c r="B912" s="62" t="s">
        <v>156</v>
      </c>
      <c r="C912" s="145">
        <v>456</v>
      </c>
      <c r="D912" s="206">
        <v>268.59</v>
      </c>
      <c r="E912" s="97">
        <v>-0.41098684210526326</v>
      </c>
      <c r="F912" s="172"/>
    </row>
    <row r="913" spans="2:6" ht="15">
      <c r="B913" s="62" t="s">
        <v>157</v>
      </c>
      <c r="C913" s="145">
        <v>32</v>
      </c>
      <c r="D913" s="206">
        <v>3</v>
      </c>
      <c r="E913" s="97">
        <v>-0.90625</v>
      </c>
      <c r="F913" s="172"/>
    </row>
    <row r="914" spans="2:6" ht="14.25">
      <c r="B914" s="62" t="s">
        <v>159</v>
      </c>
      <c r="C914" s="145">
        <v>0</v>
      </c>
      <c r="D914" s="172"/>
      <c r="E914" s="97"/>
      <c r="F914" s="172"/>
    </row>
    <row r="915" spans="2:6" ht="14.25">
      <c r="B915" s="62" t="s">
        <v>856</v>
      </c>
      <c r="C915" s="145">
        <v>0</v>
      </c>
      <c r="D915" s="172"/>
      <c r="E915" s="97"/>
      <c r="F915" s="172"/>
    </row>
    <row r="916" spans="2:6" ht="15">
      <c r="B916" s="62" t="s">
        <v>857</v>
      </c>
      <c r="C916" s="145">
        <v>719</v>
      </c>
      <c r="D916" s="206">
        <v>26.63</v>
      </c>
      <c r="E916" s="97">
        <v>-0.9629624478442281</v>
      </c>
      <c r="F916" s="172"/>
    </row>
    <row r="917" spans="2:6" ht="15">
      <c r="B917" s="62" t="s">
        <v>858</v>
      </c>
      <c r="C917" s="145">
        <v>26</v>
      </c>
      <c r="D917" s="206">
        <v>29.27</v>
      </c>
      <c r="E917" s="97">
        <v>0.12576923076923086</v>
      </c>
      <c r="F917" s="172"/>
    </row>
    <row r="918" spans="2:6" ht="15">
      <c r="B918" s="62" t="s">
        <v>859</v>
      </c>
      <c r="C918" s="145">
        <v>842</v>
      </c>
      <c r="D918" s="206">
        <v>876.35</v>
      </c>
      <c r="E918" s="97">
        <v>0.040795724465558125</v>
      </c>
      <c r="F918" s="172"/>
    </row>
    <row r="919" spans="2:6" ht="14.25">
      <c r="B919" s="62" t="s">
        <v>860</v>
      </c>
      <c r="C919" s="145">
        <v>0</v>
      </c>
      <c r="D919" s="172"/>
      <c r="E919" s="97"/>
      <c r="F919" s="172"/>
    </row>
    <row r="920" spans="2:6" ht="14.25">
      <c r="B920" s="62" t="s">
        <v>861</v>
      </c>
      <c r="C920" s="145">
        <v>98</v>
      </c>
      <c r="D920" s="172"/>
      <c r="E920" s="97">
        <v>-1</v>
      </c>
      <c r="F920" s="172"/>
    </row>
    <row r="921" spans="2:6" ht="14.25">
      <c r="B921" s="62" t="s">
        <v>862</v>
      </c>
      <c r="C921" s="145">
        <v>0</v>
      </c>
      <c r="D921" s="172"/>
      <c r="E921" s="97"/>
      <c r="F921" s="172"/>
    </row>
    <row r="922" spans="2:6" ht="14.25">
      <c r="B922" s="62" t="s">
        <v>863</v>
      </c>
      <c r="C922" s="145">
        <v>0</v>
      </c>
      <c r="D922" s="172"/>
      <c r="E922" s="97"/>
      <c r="F922" s="172"/>
    </row>
    <row r="923" spans="2:6" ht="14.25">
      <c r="B923" s="62" t="s">
        <v>864</v>
      </c>
      <c r="C923" s="145">
        <v>0</v>
      </c>
      <c r="D923" s="172"/>
      <c r="E923" s="97"/>
      <c r="F923" s="172"/>
    </row>
    <row r="924" spans="2:6" ht="14.25">
      <c r="B924" s="62" t="s">
        <v>865</v>
      </c>
      <c r="C924" s="145">
        <v>15</v>
      </c>
      <c r="D924" s="172"/>
      <c r="E924" s="97">
        <v>-1</v>
      </c>
      <c r="F924" s="172"/>
    </row>
    <row r="925" spans="2:6" ht="15">
      <c r="B925" s="62" t="s">
        <v>866</v>
      </c>
      <c r="C925" s="145">
        <v>67</v>
      </c>
      <c r="D925" s="206">
        <v>45.43</v>
      </c>
      <c r="E925" s="97">
        <v>-0.32194029850746264</v>
      </c>
      <c r="F925" s="172"/>
    </row>
    <row r="926" spans="2:6" ht="14.25">
      <c r="B926" s="62" t="s">
        <v>867</v>
      </c>
      <c r="C926" s="145">
        <v>0</v>
      </c>
      <c r="D926" s="172"/>
      <c r="E926" s="97"/>
      <c r="F926" s="172"/>
    </row>
    <row r="927" spans="2:6" ht="14.25">
      <c r="B927" s="62" t="s">
        <v>868</v>
      </c>
      <c r="C927" s="145">
        <v>0</v>
      </c>
      <c r="D927" s="172"/>
      <c r="E927" s="97"/>
      <c r="F927" s="172"/>
    </row>
    <row r="928" spans="2:6" ht="14.25">
      <c r="B928" s="62" t="s">
        <v>869</v>
      </c>
      <c r="C928" s="145">
        <v>0</v>
      </c>
      <c r="D928" s="172"/>
      <c r="E928" s="97"/>
      <c r="F928" s="172"/>
    </row>
    <row r="929" spans="2:6" ht="14.25">
      <c r="B929" s="62" t="s">
        <v>870</v>
      </c>
      <c r="C929" s="145">
        <v>0</v>
      </c>
      <c r="D929" s="172"/>
      <c r="E929" s="97"/>
      <c r="F929" s="172"/>
    </row>
    <row r="930" spans="2:6" ht="14.25">
      <c r="B930" s="62" t="s">
        <v>871</v>
      </c>
      <c r="C930" s="145">
        <v>0</v>
      </c>
      <c r="D930" s="172"/>
      <c r="E930" s="97"/>
      <c r="F930" s="172"/>
    </row>
    <row r="931" spans="2:6" ht="14.25">
      <c r="B931" s="62" t="s">
        <v>872</v>
      </c>
      <c r="C931" s="145">
        <v>0</v>
      </c>
      <c r="D931" s="172"/>
      <c r="E931" s="97"/>
      <c r="F931" s="172"/>
    </row>
    <row r="932" spans="2:6" ht="14.25">
      <c r="B932" s="62" t="s">
        <v>873</v>
      </c>
      <c r="C932" s="145">
        <v>0</v>
      </c>
      <c r="D932" s="172"/>
      <c r="E932" s="97"/>
      <c r="F932" s="172"/>
    </row>
    <row r="933" spans="2:6" ht="14.25">
      <c r="B933" s="62" t="s">
        <v>874</v>
      </c>
      <c r="C933" s="145">
        <v>0</v>
      </c>
      <c r="D933" s="172"/>
      <c r="E933" s="97"/>
      <c r="F933" s="172"/>
    </row>
    <row r="934" spans="2:6" ht="14.25">
      <c r="B934" s="62" t="s">
        <v>875</v>
      </c>
      <c r="C934" s="145">
        <v>0</v>
      </c>
      <c r="D934" s="172"/>
      <c r="E934" s="97"/>
      <c r="F934" s="172"/>
    </row>
    <row r="935" spans="2:6" ht="14.25">
      <c r="B935" s="62" t="s">
        <v>876</v>
      </c>
      <c r="C935" s="145">
        <v>0</v>
      </c>
      <c r="D935" s="172"/>
      <c r="E935" s="97"/>
      <c r="F935" s="172"/>
    </row>
    <row r="936" spans="2:6" ht="14.25">
      <c r="B936" s="62" t="s">
        <v>877</v>
      </c>
      <c r="C936" s="145">
        <v>0</v>
      </c>
      <c r="D936" s="172"/>
      <c r="E936" s="97"/>
      <c r="F936" s="172"/>
    </row>
    <row r="937" spans="2:6" ht="15">
      <c r="B937" s="62" t="s">
        <v>878</v>
      </c>
      <c r="C937" s="145">
        <v>89</v>
      </c>
      <c r="D937" s="206">
        <v>15</v>
      </c>
      <c r="E937" s="97">
        <v>-0.8314606741573034</v>
      </c>
      <c r="F937" s="172"/>
    </row>
    <row r="938" spans="2:6" ht="15">
      <c r="B938" s="62" t="s">
        <v>879</v>
      </c>
      <c r="C938" s="145">
        <v>272</v>
      </c>
      <c r="D938" s="206">
        <v>350</v>
      </c>
      <c r="E938" s="97">
        <v>0.28676470588235303</v>
      </c>
      <c r="F938" s="172"/>
    </row>
    <row r="939" spans="2:6" s="228" customFormat="1" ht="14.25">
      <c r="B939" s="202" t="s">
        <v>880</v>
      </c>
      <c r="C939" s="203">
        <v>7399</v>
      </c>
      <c r="D939" s="227">
        <v>6842</v>
      </c>
      <c r="E939" s="97">
        <v>-0.07528044330314909</v>
      </c>
      <c r="F939" s="227"/>
    </row>
    <row r="940" spans="2:6" ht="15">
      <c r="B940" s="62" t="s">
        <v>156</v>
      </c>
      <c r="C940" s="145">
        <v>366</v>
      </c>
      <c r="D940" s="206">
        <v>280.49</v>
      </c>
      <c r="E940" s="97">
        <v>-0.2336338797814207</v>
      </c>
      <c r="F940" s="172"/>
    </row>
    <row r="941" spans="2:6" ht="15">
      <c r="B941" s="62" t="s">
        <v>157</v>
      </c>
      <c r="C941" s="145">
        <v>10</v>
      </c>
      <c r="D941" s="206">
        <v>131</v>
      </c>
      <c r="E941" s="97">
        <v>12.1</v>
      </c>
      <c r="F941" s="172"/>
    </row>
    <row r="942" spans="2:6" ht="14.25">
      <c r="B942" s="62" t="s">
        <v>159</v>
      </c>
      <c r="C942" s="145">
        <v>0</v>
      </c>
      <c r="D942" s="172"/>
      <c r="E942" s="97"/>
      <c r="F942" s="172"/>
    </row>
    <row r="943" spans="2:6" ht="15">
      <c r="B943" s="62" t="s">
        <v>881</v>
      </c>
      <c r="C943" s="145">
        <v>60</v>
      </c>
      <c r="D943" s="206">
        <v>167.74</v>
      </c>
      <c r="E943" s="97">
        <v>1.795666666666667</v>
      </c>
      <c r="F943" s="172"/>
    </row>
    <row r="944" spans="2:6" ht="15">
      <c r="B944" s="62" t="s">
        <v>882</v>
      </c>
      <c r="C944" s="145">
        <v>5210</v>
      </c>
      <c r="D944" s="206">
        <v>3816</v>
      </c>
      <c r="E944" s="97">
        <v>-0.2675623800383877</v>
      </c>
      <c r="F944" s="172"/>
    </row>
    <row r="945" spans="2:6" ht="15">
      <c r="B945" s="62" t="s">
        <v>883</v>
      </c>
      <c r="C945" s="145">
        <v>1044</v>
      </c>
      <c r="D945" s="206">
        <v>819.08</v>
      </c>
      <c r="E945" s="97">
        <v>-0.21544061302681994</v>
      </c>
      <c r="F945" s="172"/>
    </row>
    <row r="946" spans="2:6" ht="14.25">
      <c r="B946" s="62" t="s">
        <v>884</v>
      </c>
      <c r="C946" s="145">
        <v>0</v>
      </c>
      <c r="D946" s="172"/>
      <c r="E946" s="97"/>
      <c r="F946" s="172"/>
    </row>
    <row r="947" spans="2:6" ht="14.25">
      <c r="B947" s="62" t="s">
        <v>885</v>
      </c>
      <c r="C947" s="145">
        <v>11</v>
      </c>
      <c r="D947" s="172"/>
      <c r="E947" s="97">
        <v>-1</v>
      </c>
      <c r="F947" s="172"/>
    </row>
    <row r="948" spans="2:6" ht="15">
      <c r="B948" s="62" t="s">
        <v>886</v>
      </c>
      <c r="C948" s="145">
        <v>91</v>
      </c>
      <c r="D948" s="206">
        <v>59.64</v>
      </c>
      <c r="E948" s="97">
        <v>-0.34461538461538466</v>
      </c>
      <c r="F948" s="172"/>
    </row>
    <row r="949" spans="2:6" ht="14.25">
      <c r="B949" s="62" t="s">
        <v>887</v>
      </c>
      <c r="C949" s="145">
        <v>23</v>
      </c>
      <c r="D949" s="172"/>
      <c r="E949" s="97">
        <v>-1</v>
      </c>
      <c r="F949" s="172"/>
    </row>
    <row r="950" spans="2:6" ht="15">
      <c r="B950" s="62" t="s">
        <v>888</v>
      </c>
      <c r="C950" s="145">
        <v>247</v>
      </c>
      <c r="D950" s="206">
        <v>180</v>
      </c>
      <c r="E950" s="97">
        <v>-0.27125506072874495</v>
      </c>
      <c r="F950" s="172"/>
    </row>
    <row r="951" spans="2:6" ht="14.25">
      <c r="B951" s="62" t="s">
        <v>889</v>
      </c>
      <c r="C951" s="145">
        <v>0</v>
      </c>
      <c r="D951" s="172"/>
      <c r="E951" s="97"/>
      <c r="F951" s="172"/>
    </row>
    <row r="952" spans="2:6" ht="15">
      <c r="B952" s="62" t="s">
        <v>890</v>
      </c>
      <c r="C952" s="145">
        <v>30</v>
      </c>
      <c r="D952" s="206">
        <v>15</v>
      </c>
      <c r="E952" s="97">
        <v>-0.5</v>
      </c>
      <c r="F952" s="172"/>
    </row>
    <row r="953" spans="2:6" ht="15">
      <c r="B953" s="62" t="s">
        <v>891</v>
      </c>
      <c r="C953" s="145">
        <v>65</v>
      </c>
      <c r="D953" s="206">
        <v>310</v>
      </c>
      <c r="E953" s="97">
        <v>3.769230769230769</v>
      </c>
      <c r="F953" s="172"/>
    </row>
    <row r="954" spans="2:6" ht="14.25">
      <c r="B954" s="62" t="s">
        <v>892</v>
      </c>
      <c r="C954" s="145">
        <v>0</v>
      </c>
      <c r="D954" s="172"/>
      <c r="E954" s="97"/>
      <c r="F954" s="172"/>
    </row>
    <row r="955" spans="2:6" ht="15">
      <c r="B955" s="62" t="s">
        <v>893</v>
      </c>
      <c r="C955" s="145">
        <v>0</v>
      </c>
      <c r="D955" s="206">
        <v>1000</v>
      </c>
      <c r="E955" s="97"/>
      <c r="F955" s="172"/>
    </row>
    <row r="956" spans="2:6" ht="15">
      <c r="B956" s="62" t="s">
        <v>894</v>
      </c>
      <c r="C956" s="145">
        <v>99</v>
      </c>
      <c r="D956" s="206">
        <v>63.16</v>
      </c>
      <c r="E956" s="97">
        <v>-0.362020202020202</v>
      </c>
      <c r="F956" s="172"/>
    </row>
    <row r="957" spans="2:6" ht="14.25">
      <c r="B957" s="62" t="s">
        <v>895</v>
      </c>
      <c r="C957" s="145">
        <v>0</v>
      </c>
      <c r="D957" s="172"/>
      <c r="E957" s="97"/>
      <c r="F957" s="172"/>
    </row>
    <row r="958" spans="2:6" ht="14.25">
      <c r="B958" s="62" t="s">
        <v>896</v>
      </c>
      <c r="C958" s="145">
        <v>0</v>
      </c>
      <c r="D958" s="172"/>
      <c r="E958" s="97"/>
      <c r="F958" s="172"/>
    </row>
    <row r="959" spans="2:6" ht="14.25">
      <c r="B959" s="62" t="s">
        <v>897</v>
      </c>
      <c r="C959" s="145">
        <v>0</v>
      </c>
      <c r="D959" s="172"/>
      <c r="E959" s="97"/>
      <c r="F959" s="172"/>
    </row>
    <row r="960" spans="2:6" ht="14.25">
      <c r="B960" s="62" t="s">
        <v>898</v>
      </c>
      <c r="C960" s="145">
        <v>0</v>
      </c>
      <c r="D960" s="172"/>
      <c r="E960" s="97"/>
      <c r="F960" s="172"/>
    </row>
    <row r="961" spans="2:6" ht="14.25">
      <c r="B961" s="62" t="s">
        <v>899</v>
      </c>
      <c r="C961" s="145">
        <v>0</v>
      </c>
      <c r="D961" s="172"/>
      <c r="E961" s="97"/>
      <c r="F961" s="172"/>
    </row>
    <row r="962" spans="2:6" ht="14.25">
      <c r="B962" s="62" t="s">
        <v>872</v>
      </c>
      <c r="C962" s="145">
        <v>1</v>
      </c>
      <c r="D962" s="172"/>
      <c r="E962" s="97">
        <v>-1</v>
      </c>
      <c r="F962" s="172"/>
    </row>
    <row r="963" spans="2:6" ht="14.25">
      <c r="B963" s="62" t="s">
        <v>900</v>
      </c>
      <c r="C963" s="145">
        <v>0</v>
      </c>
      <c r="D963" s="172"/>
      <c r="E963" s="97"/>
      <c r="F963" s="172"/>
    </row>
    <row r="964" spans="2:6" ht="14.25">
      <c r="B964" s="62" t="s">
        <v>901</v>
      </c>
      <c r="C964" s="145">
        <v>0</v>
      </c>
      <c r="D964" s="172"/>
      <c r="E964" s="97"/>
      <c r="F964" s="172"/>
    </row>
    <row r="965" spans="2:6" ht="14.25">
      <c r="B965" s="160" t="s">
        <v>902</v>
      </c>
      <c r="C965" s="145">
        <v>142</v>
      </c>
      <c r="D965" s="172"/>
      <c r="E965" s="97">
        <v>-1</v>
      </c>
      <c r="F965" s="172"/>
    </row>
    <row r="966" spans="2:6" ht="14.25">
      <c r="B966" s="158" t="s">
        <v>903</v>
      </c>
      <c r="C966" s="145">
        <v>0</v>
      </c>
      <c r="D966" s="172"/>
      <c r="E966" s="97"/>
      <c r="F966" s="172"/>
    </row>
    <row r="967" spans="2:6" ht="14.25">
      <c r="B967" s="62" t="s">
        <v>156</v>
      </c>
      <c r="C967" s="145">
        <v>0</v>
      </c>
      <c r="D967" s="172"/>
      <c r="E967" s="97"/>
      <c r="F967" s="172"/>
    </row>
    <row r="968" spans="2:6" ht="14.25">
      <c r="B968" s="62" t="s">
        <v>157</v>
      </c>
      <c r="C968" s="145">
        <v>0</v>
      </c>
      <c r="D968" s="172"/>
      <c r="E968" s="97"/>
      <c r="F968" s="172"/>
    </row>
    <row r="969" spans="2:6" ht="14.25">
      <c r="B969" s="62" t="s">
        <v>159</v>
      </c>
      <c r="C969" s="145">
        <v>0</v>
      </c>
      <c r="D969" s="172"/>
      <c r="E969" s="97"/>
      <c r="F969" s="172"/>
    </row>
    <row r="970" spans="2:6" ht="14.25">
      <c r="B970" s="62" t="s">
        <v>904</v>
      </c>
      <c r="C970" s="145">
        <v>0</v>
      </c>
      <c r="D970" s="172"/>
      <c r="E970" s="97"/>
      <c r="F970" s="172"/>
    </row>
    <row r="971" spans="2:6" ht="14.25">
      <c r="B971" s="62" t="s">
        <v>905</v>
      </c>
      <c r="C971" s="145">
        <v>0</v>
      </c>
      <c r="D971" s="172"/>
      <c r="E971" s="97"/>
      <c r="F971" s="172"/>
    </row>
    <row r="972" spans="2:6" ht="14.25">
      <c r="B972" s="62" t="s">
        <v>906</v>
      </c>
      <c r="C972" s="145">
        <v>0</v>
      </c>
      <c r="D972" s="172"/>
      <c r="E972" s="97"/>
      <c r="F972" s="172"/>
    </row>
    <row r="973" spans="2:6" ht="14.25">
      <c r="B973" s="62" t="s">
        <v>907</v>
      </c>
      <c r="C973" s="145">
        <v>0</v>
      </c>
      <c r="D973" s="172"/>
      <c r="E973" s="97"/>
      <c r="F973" s="172"/>
    </row>
    <row r="974" spans="2:6" ht="14.25">
      <c r="B974" s="62" t="s">
        <v>908</v>
      </c>
      <c r="C974" s="145">
        <v>0</v>
      </c>
      <c r="D974" s="172"/>
      <c r="E974" s="97"/>
      <c r="F974" s="172"/>
    </row>
    <row r="975" spans="2:6" ht="14.25">
      <c r="B975" s="62" t="s">
        <v>909</v>
      </c>
      <c r="C975" s="145">
        <v>0</v>
      </c>
      <c r="D975" s="172"/>
      <c r="E975" s="97"/>
      <c r="F975" s="172"/>
    </row>
    <row r="976" spans="2:6" ht="14.25">
      <c r="B976" s="62" t="s">
        <v>910</v>
      </c>
      <c r="C976" s="145">
        <v>0</v>
      </c>
      <c r="D976" s="172"/>
      <c r="E976" s="97"/>
      <c r="F976" s="172"/>
    </row>
    <row r="977" spans="2:6" s="228" customFormat="1" ht="14.25">
      <c r="B977" s="202" t="s">
        <v>911</v>
      </c>
      <c r="C977" s="203">
        <v>256</v>
      </c>
      <c r="D977" s="227">
        <v>514</v>
      </c>
      <c r="E977" s="97">
        <v>1.0078125</v>
      </c>
      <c r="F977" s="227"/>
    </row>
    <row r="978" spans="2:6" ht="15">
      <c r="B978" s="62" t="s">
        <v>156</v>
      </c>
      <c r="C978" s="145">
        <v>103</v>
      </c>
      <c r="D978" s="206">
        <v>66.66</v>
      </c>
      <c r="E978" s="97">
        <v>-0.3528155339805825</v>
      </c>
      <c r="F978" s="172"/>
    </row>
    <row r="979" spans="2:6" ht="15">
      <c r="B979" s="62" t="s">
        <v>157</v>
      </c>
      <c r="C979" s="145">
        <v>6</v>
      </c>
      <c r="D979" s="206">
        <v>210</v>
      </c>
      <c r="E979" s="97">
        <v>34</v>
      </c>
      <c r="F979" s="172"/>
    </row>
    <row r="980" spans="2:6" ht="14.25">
      <c r="B980" s="62" t="s">
        <v>159</v>
      </c>
      <c r="C980" s="145">
        <v>0</v>
      </c>
      <c r="D980" s="172"/>
      <c r="E980" s="97"/>
      <c r="F980" s="172"/>
    </row>
    <row r="981" spans="2:6" ht="14.25">
      <c r="B981" s="62" t="s">
        <v>912</v>
      </c>
      <c r="C981" s="145">
        <v>20</v>
      </c>
      <c r="D981" s="172"/>
      <c r="E981" s="97">
        <v>-1</v>
      </c>
      <c r="F981" s="172"/>
    </row>
    <row r="982" spans="2:6" ht="14.25">
      <c r="B982" s="62" t="s">
        <v>913</v>
      </c>
      <c r="C982" s="145">
        <v>0</v>
      </c>
      <c r="D982" s="172"/>
      <c r="E982" s="97"/>
      <c r="F982" s="172"/>
    </row>
    <row r="983" spans="2:6" ht="14.25">
      <c r="B983" s="62" t="s">
        <v>914</v>
      </c>
      <c r="C983" s="145">
        <v>0</v>
      </c>
      <c r="D983" s="172"/>
      <c r="E983" s="97"/>
      <c r="F983" s="172"/>
    </row>
    <row r="984" spans="2:6" ht="14.25">
      <c r="B984" s="62" t="s">
        <v>915</v>
      </c>
      <c r="C984" s="145">
        <v>0</v>
      </c>
      <c r="D984" s="172"/>
      <c r="E984" s="97"/>
      <c r="F984" s="172"/>
    </row>
    <row r="985" spans="2:6" ht="14.25">
      <c r="B985" s="62" t="s">
        <v>916</v>
      </c>
      <c r="C985" s="145">
        <v>0</v>
      </c>
      <c r="D985" s="172"/>
      <c r="E985" s="97"/>
      <c r="F985" s="172"/>
    </row>
    <row r="986" spans="2:6" ht="14.25">
      <c r="B986" s="62" t="s">
        <v>917</v>
      </c>
      <c r="C986" s="145">
        <v>0</v>
      </c>
      <c r="D986" s="172"/>
      <c r="E986" s="97"/>
      <c r="F986" s="172"/>
    </row>
    <row r="987" spans="2:6" ht="15">
      <c r="B987" s="62" t="s">
        <v>918</v>
      </c>
      <c r="C987" s="145">
        <v>127</v>
      </c>
      <c r="D987" s="206">
        <v>237</v>
      </c>
      <c r="E987" s="97">
        <v>0.8661417322834646</v>
      </c>
      <c r="F987" s="172"/>
    </row>
    <row r="988" spans="2:6" s="228" customFormat="1" ht="14.25">
      <c r="B988" s="202" t="s">
        <v>919</v>
      </c>
      <c r="C988" s="203">
        <v>38</v>
      </c>
      <c r="D988" s="227">
        <v>25</v>
      </c>
      <c r="E988" s="97">
        <v>-0.3421052631578947</v>
      </c>
      <c r="F988" s="227"/>
    </row>
    <row r="989" spans="2:6" ht="14.25">
      <c r="B989" s="62" t="s">
        <v>492</v>
      </c>
      <c r="C989" s="145">
        <v>38</v>
      </c>
      <c r="D989" s="172"/>
      <c r="E989" s="97">
        <v>-1</v>
      </c>
      <c r="F989" s="172"/>
    </row>
    <row r="990" spans="2:6" ht="14.25">
      <c r="B990" s="62" t="s">
        <v>920</v>
      </c>
      <c r="C990" s="145">
        <v>0</v>
      </c>
      <c r="D990" s="172"/>
      <c r="E990" s="97"/>
      <c r="F990" s="172"/>
    </row>
    <row r="991" spans="2:6" ht="14.25">
      <c r="B991" s="62" t="s">
        <v>921</v>
      </c>
      <c r="C991" s="145">
        <v>0</v>
      </c>
      <c r="D991" s="172"/>
      <c r="E991" s="97"/>
      <c r="F991" s="172"/>
    </row>
    <row r="992" spans="2:6" ht="14.25">
      <c r="B992" s="62" t="s">
        <v>922</v>
      </c>
      <c r="C992" s="145">
        <v>0</v>
      </c>
      <c r="D992" s="172"/>
      <c r="E992" s="97"/>
      <c r="F992" s="172"/>
    </row>
    <row r="993" spans="2:6" ht="14.25">
      <c r="B993" s="62" t="s">
        <v>923</v>
      </c>
      <c r="C993" s="145">
        <v>0</v>
      </c>
      <c r="D993" s="172">
        <v>25</v>
      </c>
      <c r="E993" s="97"/>
      <c r="F993" s="172"/>
    </row>
    <row r="994" spans="2:6" s="228" customFormat="1" ht="15">
      <c r="B994" s="202" t="s">
        <v>924</v>
      </c>
      <c r="C994" s="203">
        <v>15</v>
      </c>
      <c r="D994" s="149">
        <v>25</v>
      </c>
      <c r="E994" s="97">
        <v>0.6666666666666667</v>
      </c>
      <c r="F994" s="227"/>
    </row>
    <row r="995" spans="2:6" ht="14.25">
      <c r="B995" s="62" t="s">
        <v>925</v>
      </c>
      <c r="C995" s="145">
        <v>0</v>
      </c>
      <c r="D995" s="172"/>
      <c r="E995" s="97"/>
      <c r="F995" s="172"/>
    </row>
    <row r="996" spans="2:6" ht="14.25">
      <c r="B996" s="62" t="s">
        <v>926</v>
      </c>
      <c r="C996" s="145">
        <v>0</v>
      </c>
      <c r="D996" s="172"/>
      <c r="E996" s="97"/>
      <c r="F996" s="172"/>
    </row>
    <row r="997" spans="2:6" ht="14.25">
      <c r="B997" s="62" t="s">
        <v>927</v>
      </c>
      <c r="C997" s="145">
        <v>0</v>
      </c>
      <c r="D997" s="172"/>
      <c r="E997" s="97"/>
      <c r="F997" s="172"/>
    </row>
    <row r="998" spans="2:6" ht="14.25">
      <c r="B998" s="62" t="s">
        <v>928</v>
      </c>
      <c r="C998" s="145">
        <v>0</v>
      </c>
      <c r="D998" s="172"/>
      <c r="E998" s="97"/>
      <c r="F998" s="172"/>
    </row>
    <row r="999" spans="2:6" ht="14.25">
      <c r="B999" s="62" t="s">
        <v>929</v>
      </c>
      <c r="C999" s="145">
        <v>0</v>
      </c>
      <c r="D999" s="172"/>
      <c r="E999" s="97"/>
      <c r="F999" s="172"/>
    </row>
    <row r="1000" spans="2:6" ht="15">
      <c r="B1000" s="62" t="s">
        <v>930</v>
      </c>
      <c r="C1000" s="145">
        <v>15</v>
      </c>
      <c r="D1000" s="206">
        <v>25</v>
      </c>
      <c r="E1000" s="97">
        <v>0.6666666666666667</v>
      </c>
      <c r="F1000" s="172"/>
    </row>
    <row r="1001" spans="2:6" s="228" customFormat="1" ht="14.25">
      <c r="B1001" s="202" t="s">
        <v>931</v>
      </c>
      <c r="C1001" s="203">
        <v>392</v>
      </c>
      <c r="D1001" s="227">
        <v>480</v>
      </c>
      <c r="E1001" s="97">
        <v>0.22448979591836737</v>
      </c>
      <c r="F1001" s="227"/>
    </row>
    <row r="1002" spans="2:6" ht="14.25">
      <c r="B1002" s="62" t="s">
        <v>932</v>
      </c>
      <c r="C1002" s="145">
        <v>0</v>
      </c>
      <c r="D1002" s="172"/>
      <c r="E1002" s="97"/>
      <c r="F1002" s="172"/>
    </row>
    <row r="1003" spans="2:6" ht="14.25">
      <c r="B1003" s="62" t="s">
        <v>933</v>
      </c>
      <c r="C1003" s="145">
        <v>0</v>
      </c>
      <c r="D1003" s="172"/>
      <c r="E1003" s="97"/>
      <c r="F1003" s="172"/>
    </row>
    <row r="1004" spans="2:6" ht="14.25">
      <c r="B1004" s="62" t="s">
        <v>934</v>
      </c>
      <c r="C1004" s="145">
        <v>0</v>
      </c>
      <c r="D1004" s="172"/>
      <c r="E1004" s="97"/>
      <c r="F1004" s="172"/>
    </row>
    <row r="1005" spans="2:6" ht="15">
      <c r="B1005" s="62" t="s">
        <v>935</v>
      </c>
      <c r="C1005" s="145">
        <v>167</v>
      </c>
      <c r="D1005" s="206">
        <v>200</v>
      </c>
      <c r="E1005" s="97">
        <v>0.19760479041916157</v>
      </c>
      <c r="F1005" s="172"/>
    </row>
    <row r="1006" spans="2:6" ht="14.25">
      <c r="B1006" s="62" t="s">
        <v>936</v>
      </c>
      <c r="C1006" s="145">
        <v>0</v>
      </c>
      <c r="D1006" s="172"/>
      <c r="E1006" s="97"/>
      <c r="F1006" s="172"/>
    </row>
    <row r="1007" spans="2:6" ht="15">
      <c r="B1007" s="62" t="s">
        <v>937</v>
      </c>
      <c r="C1007" s="145">
        <v>225</v>
      </c>
      <c r="D1007" s="206">
        <v>280</v>
      </c>
      <c r="E1007" s="97">
        <v>0.24444444444444446</v>
      </c>
      <c r="F1007" s="172"/>
    </row>
    <row r="1008" spans="2:6" ht="14.25">
      <c r="B1008" s="158" t="s">
        <v>938</v>
      </c>
      <c r="C1008" s="159">
        <v>0</v>
      </c>
      <c r="D1008" s="172"/>
      <c r="E1008" s="97"/>
      <c r="F1008" s="172"/>
    </row>
    <row r="1009" spans="2:6" ht="14.25">
      <c r="B1009" s="62" t="s">
        <v>939</v>
      </c>
      <c r="C1009" s="145">
        <v>0</v>
      </c>
      <c r="D1009" s="172"/>
      <c r="E1009" s="97"/>
      <c r="F1009" s="172"/>
    </row>
    <row r="1010" spans="2:6" ht="14.25">
      <c r="B1010" s="62" t="s">
        <v>940</v>
      </c>
      <c r="C1010" s="145">
        <v>0</v>
      </c>
      <c r="D1010" s="172"/>
      <c r="E1010" s="97"/>
      <c r="F1010" s="172"/>
    </row>
    <row r="1011" spans="2:6" ht="14.25">
      <c r="B1011" s="62" t="s">
        <v>941</v>
      </c>
      <c r="C1011" s="145">
        <v>0</v>
      </c>
      <c r="D1011" s="172"/>
      <c r="E1011" s="97"/>
      <c r="F1011" s="172"/>
    </row>
    <row r="1012" spans="2:6" s="228" customFormat="1" ht="15">
      <c r="B1012" s="202" t="s">
        <v>942</v>
      </c>
      <c r="C1012" s="203">
        <v>81</v>
      </c>
      <c r="D1012" s="149">
        <v>800</v>
      </c>
      <c r="E1012" s="97">
        <v>8.876543209876543</v>
      </c>
      <c r="F1012" s="227"/>
    </row>
    <row r="1013" spans="2:6" ht="14.25">
      <c r="B1013" s="62" t="s">
        <v>943</v>
      </c>
      <c r="C1013" s="145">
        <v>0</v>
      </c>
      <c r="D1013" s="172"/>
      <c r="E1013" s="97"/>
      <c r="F1013" s="172"/>
    </row>
    <row r="1014" spans="2:6" ht="15">
      <c r="B1014" s="62" t="s">
        <v>944</v>
      </c>
      <c r="C1014" s="145">
        <v>81</v>
      </c>
      <c r="D1014" s="206">
        <v>800</v>
      </c>
      <c r="E1014" s="97">
        <v>8.876543209876543</v>
      </c>
      <c r="F1014" s="172"/>
    </row>
    <row r="1015" spans="2:6" s="230" customFormat="1" ht="14.25">
      <c r="B1015" s="213" t="s">
        <v>945</v>
      </c>
      <c r="C1015" s="214">
        <v>14371</v>
      </c>
      <c r="D1015" s="231">
        <f>D1016+D1059+D1064+D1071</f>
        <v>11526</v>
      </c>
      <c r="E1015" s="97">
        <v>-0.19796813026233384</v>
      </c>
      <c r="F1015" s="229"/>
    </row>
    <row r="1016" spans="2:6" s="228" customFormat="1" ht="14.25">
      <c r="B1016" s="202" t="s">
        <v>946</v>
      </c>
      <c r="C1016" s="203">
        <v>9374</v>
      </c>
      <c r="D1016" s="227">
        <v>7519</v>
      </c>
      <c r="E1016" s="97">
        <v>-0.19788777469596752</v>
      </c>
      <c r="F1016" s="227"/>
    </row>
    <row r="1017" spans="2:6" ht="15">
      <c r="B1017" s="62" t="s">
        <v>156</v>
      </c>
      <c r="C1017" s="145">
        <v>3304</v>
      </c>
      <c r="D1017" s="206">
        <v>3555.78</v>
      </c>
      <c r="E1017" s="97">
        <v>0.07620460048426159</v>
      </c>
      <c r="F1017" s="172"/>
    </row>
    <row r="1018" spans="2:6" ht="15">
      <c r="B1018" s="62" t="s">
        <v>157</v>
      </c>
      <c r="C1018" s="145">
        <v>0</v>
      </c>
      <c r="D1018" s="206">
        <v>1337.88</v>
      </c>
      <c r="E1018" s="97"/>
      <c r="F1018" s="172"/>
    </row>
    <row r="1019" spans="2:6" ht="14.25">
      <c r="B1019" s="62" t="s">
        <v>159</v>
      </c>
      <c r="C1019" s="145">
        <v>0</v>
      </c>
      <c r="D1019" s="172"/>
      <c r="E1019" s="97"/>
      <c r="F1019" s="172"/>
    </row>
    <row r="1020" spans="2:6" ht="14.25">
      <c r="B1020" s="62" t="s">
        <v>947</v>
      </c>
      <c r="C1020" s="145">
        <v>0</v>
      </c>
      <c r="D1020" s="172"/>
      <c r="E1020" s="97"/>
      <c r="F1020" s="172"/>
    </row>
    <row r="1021" spans="2:6" ht="15">
      <c r="B1021" s="62" t="s">
        <v>948</v>
      </c>
      <c r="C1021" s="145">
        <v>4244</v>
      </c>
      <c r="D1021" s="206">
        <v>2294</v>
      </c>
      <c r="E1021" s="97">
        <v>-0.45947219604147027</v>
      </c>
      <c r="F1021" s="172"/>
    </row>
    <row r="1022" spans="2:6" ht="14.25">
      <c r="B1022" s="62" t="s">
        <v>949</v>
      </c>
      <c r="C1022" s="145">
        <v>0</v>
      </c>
      <c r="D1022" s="172"/>
      <c r="E1022" s="97"/>
      <c r="F1022" s="172"/>
    </row>
    <row r="1023" spans="2:6" ht="14.25">
      <c r="B1023" s="62" t="s">
        <v>950</v>
      </c>
      <c r="C1023" s="145">
        <v>0</v>
      </c>
      <c r="D1023" s="172"/>
      <c r="E1023" s="97"/>
      <c r="F1023" s="172"/>
    </row>
    <row r="1024" spans="2:6" ht="14.25">
      <c r="B1024" s="62" t="s">
        <v>951</v>
      </c>
      <c r="C1024" s="145">
        <v>0</v>
      </c>
      <c r="D1024" s="172"/>
      <c r="E1024" s="97"/>
      <c r="F1024" s="172"/>
    </row>
    <row r="1025" spans="2:6" ht="15">
      <c r="B1025" s="62" t="s">
        <v>952</v>
      </c>
      <c r="C1025" s="145">
        <v>1079</v>
      </c>
      <c r="D1025" s="206">
        <v>28.82</v>
      </c>
      <c r="E1025" s="97">
        <v>-0.9732900834105653</v>
      </c>
      <c r="F1025" s="172"/>
    </row>
    <row r="1026" spans="2:6" ht="14.25">
      <c r="B1026" s="62" t="s">
        <v>953</v>
      </c>
      <c r="C1026" s="145">
        <v>0</v>
      </c>
      <c r="D1026" s="172"/>
      <c r="E1026" s="97"/>
      <c r="F1026" s="172"/>
    </row>
    <row r="1027" spans="2:6" ht="14.25">
      <c r="B1027" s="62" t="s">
        <v>954</v>
      </c>
      <c r="C1027" s="145">
        <v>0</v>
      </c>
      <c r="D1027" s="172"/>
      <c r="E1027" s="97"/>
      <c r="F1027" s="172"/>
    </row>
    <row r="1028" spans="2:6" ht="14.25">
      <c r="B1028" s="62" t="s">
        <v>955</v>
      </c>
      <c r="C1028" s="145">
        <v>20</v>
      </c>
      <c r="D1028" s="172"/>
      <c r="E1028" s="97">
        <v>-1</v>
      </c>
      <c r="F1028" s="172"/>
    </row>
    <row r="1029" spans="2:6" ht="14.25">
      <c r="B1029" s="62" t="s">
        <v>956</v>
      </c>
      <c r="C1029" s="145">
        <v>0</v>
      </c>
      <c r="D1029" s="172"/>
      <c r="E1029" s="97"/>
      <c r="F1029" s="172"/>
    </row>
    <row r="1030" spans="2:6" ht="14.25">
      <c r="B1030" s="62" t="s">
        <v>957</v>
      </c>
      <c r="C1030" s="145">
        <v>0</v>
      </c>
      <c r="D1030" s="172"/>
      <c r="E1030" s="97"/>
      <c r="F1030" s="172"/>
    </row>
    <row r="1031" spans="2:6" ht="14.25">
      <c r="B1031" s="62" t="s">
        <v>958</v>
      </c>
      <c r="C1031" s="145">
        <v>0</v>
      </c>
      <c r="D1031" s="172"/>
      <c r="E1031" s="97"/>
      <c r="F1031" s="172"/>
    </row>
    <row r="1032" spans="2:6" ht="14.25">
      <c r="B1032" s="62" t="s">
        <v>959</v>
      </c>
      <c r="C1032" s="145">
        <v>0</v>
      </c>
      <c r="D1032" s="172"/>
      <c r="E1032" s="97"/>
      <c r="F1032" s="172"/>
    </row>
    <row r="1033" spans="2:6" ht="15">
      <c r="B1033" s="62" t="s">
        <v>960</v>
      </c>
      <c r="C1033" s="145">
        <v>59</v>
      </c>
      <c r="D1033" s="206">
        <v>123.49</v>
      </c>
      <c r="E1033" s="97">
        <v>1.093050847457627</v>
      </c>
      <c r="F1033" s="172"/>
    </row>
    <row r="1034" spans="2:6" ht="14.25">
      <c r="B1034" s="62" t="s">
        <v>961</v>
      </c>
      <c r="C1034" s="145">
        <v>0</v>
      </c>
      <c r="D1034" s="172"/>
      <c r="E1034" s="97"/>
      <c r="F1034" s="172"/>
    </row>
    <row r="1035" spans="2:6" ht="14.25">
      <c r="B1035" s="62" t="s">
        <v>962</v>
      </c>
      <c r="C1035" s="145">
        <v>16</v>
      </c>
      <c r="D1035" s="172"/>
      <c r="E1035" s="97">
        <v>-1</v>
      </c>
      <c r="F1035" s="172"/>
    </row>
    <row r="1036" spans="2:6" ht="14.25">
      <c r="B1036" s="62" t="s">
        <v>963</v>
      </c>
      <c r="C1036" s="145">
        <v>0</v>
      </c>
      <c r="D1036" s="172"/>
      <c r="E1036" s="97"/>
      <c r="F1036" s="172"/>
    </row>
    <row r="1037" spans="2:6" ht="14.25">
      <c r="B1037" s="62" t="s">
        <v>964</v>
      </c>
      <c r="C1037" s="145">
        <v>0</v>
      </c>
      <c r="D1037" s="172"/>
      <c r="E1037" s="97"/>
      <c r="F1037" s="172"/>
    </row>
    <row r="1038" spans="2:6" ht="15">
      <c r="B1038" s="62" t="s">
        <v>965</v>
      </c>
      <c r="C1038" s="145">
        <v>652</v>
      </c>
      <c r="D1038" s="206">
        <v>179.37</v>
      </c>
      <c r="E1038" s="97">
        <v>-0.7248926380368098</v>
      </c>
      <c r="F1038" s="172"/>
    </row>
    <row r="1039" spans="2:6" ht="14.25">
      <c r="B1039" s="158" t="s">
        <v>966</v>
      </c>
      <c r="C1039" s="145">
        <v>0</v>
      </c>
      <c r="D1039" s="172"/>
      <c r="E1039" s="97"/>
      <c r="F1039" s="172"/>
    </row>
    <row r="1040" spans="2:6" ht="14.25">
      <c r="B1040" s="62" t="s">
        <v>156</v>
      </c>
      <c r="C1040" s="145">
        <v>0</v>
      </c>
      <c r="D1040" s="172"/>
      <c r="E1040" s="97"/>
      <c r="F1040" s="172"/>
    </row>
    <row r="1041" spans="2:6" ht="14.25">
      <c r="B1041" s="62" t="s">
        <v>157</v>
      </c>
      <c r="C1041" s="145">
        <v>0</v>
      </c>
      <c r="D1041" s="172"/>
      <c r="E1041" s="97"/>
      <c r="F1041" s="172"/>
    </row>
    <row r="1042" spans="2:6" ht="14.25">
      <c r="B1042" s="62" t="s">
        <v>159</v>
      </c>
      <c r="C1042" s="145">
        <v>0</v>
      </c>
      <c r="D1042" s="172"/>
      <c r="E1042" s="97"/>
      <c r="F1042" s="172"/>
    </row>
    <row r="1043" spans="2:6" ht="14.25">
      <c r="B1043" s="62" t="s">
        <v>967</v>
      </c>
      <c r="C1043" s="145">
        <v>0</v>
      </c>
      <c r="D1043" s="172"/>
      <c r="E1043" s="97"/>
      <c r="F1043" s="172"/>
    </row>
    <row r="1044" spans="2:6" ht="14.25">
      <c r="B1044" s="62" t="s">
        <v>968</v>
      </c>
      <c r="C1044" s="145">
        <v>0</v>
      </c>
      <c r="D1044" s="172"/>
      <c r="E1044" s="97"/>
      <c r="F1044" s="172"/>
    </row>
    <row r="1045" spans="2:6" ht="14.25">
      <c r="B1045" s="62" t="s">
        <v>969</v>
      </c>
      <c r="C1045" s="145">
        <v>0</v>
      </c>
      <c r="D1045" s="172"/>
      <c r="E1045" s="97"/>
      <c r="F1045" s="172"/>
    </row>
    <row r="1046" spans="2:6" ht="14.25">
      <c r="B1046" s="62" t="s">
        <v>970</v>
      </c>
      <c r="C1046" s="145">
        <v>0</v>
      </c>
      <c r="D1046" s="172"/>
      <c r="E1046" s="97"/>
      <c r="F1046" s="172"/>
    </row>
    <row r="1047" spans="2:6" ht="14.25">
      <c r="B1047" s="62" t="s">
        <v>971</v>
      </c>
      <c r="C1047" s="145">
        <v>0</v>
      </c>
      <c r="D1047" s="172"/>
      <c r="E1047" s="97"/>
      <c r="F1047" s="172"/>
    </row>
    <row r="1048" spans="2:6" ht="14.25">
      <c r="B1048" s="62" t="s">
        <v>972</v>
      </c>
      <c r="C1048" s="145">
        <v>0</v>
      </c>
      <c r="D1048" s="172"/>
      <c r="E1048" s="97"/>
      <c r="F1048" s="172"/>
    </row>
    <row r="1049" spans="2:6" ht="14.25">
      <c r="B1049" s="158" t="s">
        <v>973</v>
      </c>
      <c r="C1049" s="145">
        <v>0</v>
      </c>
      <c r="D1049" s="172"/>
      <c r="E1049" s="97"/>
      <c r="F1049" s="172"/>
    </row>
    <row r="1050" spans="2:6" ht="14.25">
      <c r="B1050" s="62" t="s">
        <v>156</v>
      </c>
      <c r="C1050" s="145">
        <v>0</v>
      </c>
      <c r="D1050" s="172"/>
      <c r="E1050" s="97"/>
      <c r="F1050" s="172"/>
    </row>
    <row r="1051" spans="2:6" ht="14.25">
      <c r="B1051" s="62" t="s">
        <v>157</v>
      </c>
      <c r="C1051" s="145">
        <v>0</v>
      </c>
      <c r="D1051" s="172"/>
      <c r="E1051" s="97"/>
      <c r="F1051" s="172"/>
    </row>
    <row r="1052" spans="2:6" ht="14.25">
      <c r="B1052" s="62" t="s">
        <v>159</v>
      </c>
      <c r="C1052" s="145">
        <v>0</v>
      </c>
      <c r="D1052" s="172"/>
      <c r="E1052" s="97"/>
      <c r="F1052" s="172"/>
    </row>
    <row r="1053" spans="2:6" ht="14.25">
      <c r="B1053" s="62" t="s">
        <v>974</v>
      </c>
      <c r="C1053" s="145">
        <v>0</v>
      </c>
      <c r="D1053" s="172"/>
      <c r="E1053" s="97"/>
      <c r="F1053" s="172"/>
    </row>
    <row r="1054" spans="2:6" ht="14.25">
      <c r="B1054" s="62" t="s">
        <v>975</v>
      </c>
      <c r="C1054" s="145">
        <v>0</v>
      </c>
      <c r="D1054" s="172"/>
      <c r="E1054" s="97"/>
      <c r="F1054" s="172"/>
    </row>
    <row r="1055" spans="2:6" ht="14.25">
      <c r="B1055" s="62" t="s">
        <v>976</v>
      </c>
      <c r="C1055" s="145">
        <v>0</v>
      </c>
      <c r="D1055" s="172"/>
      <c r="E1055" s="97"/>
      <c r="F1055" s="172"/>
    </row>
    <row r="1056" spans="2:6" ht="14.25">
      <c r="B1056" s="62" t="s">
        <v>977</v>
      </c>
      <c r="C1056" s="145">
        <v>0</v>
      </c>
      <c r="D1056" s="172"/>
      <c r="E1056" s="97"/>
      <c r="F1056" s="172"/>
    </row>
    <row r="1057" spans="2:6" ht="14.25">
      <c r="B1057" s="62" t="s">
        <v>978</v>
      </c>
      <c r="C1057" s="145">
        <v>0</v>
      </c>
      <c r="D1057" s="172"/>
      <c r="E1057" s="97"/>
      <c r="F1057" s="172"/>
    </row>
    <row r="1058" spans="2:6" ht="14.25">
      <c r="B1058" s="62" t="s">
        <v>979</v>
      </c>
      <c r="C1058" s="145">
        <v>0</v>
      </c>
      <c r="D1058" s="172"/>
      <c r="E1058" s="97"/>
      <c r="F1058" s="172"/>
    </row>
    <row r="1059" spans="2:6" s="228" customFormat="1" ht="14.25">
      <c r="B1059" s="202" t="s">
        <v>980</v>
      </c>
      <c r="C1059" s="203">
        <v>4135</v>
      </c>
      <c r="D1059" s="227">
        <v>3420</v>
      </c>
      <c r="E1059" s="97">
        <v>-0.17291414752116085</v>
      </c>
      <c r="F1059" s="227"/>
    </row>
    <row r="1060" spans="2:6" ht="15">
      <c r="B1060" s="62" t="s">
        <v>981</v>
      </c>
      <c r="C1060" s="145">
        <v>2672</v>
      </c>
      <c r="D1060" s="206">
        <v>2500</v>
      </c>
      <c r="E1060" s="97">
        <v>-0.06437125748502992</v>
      </c>
      <c r="F1060" s="172"/>
    </row>
    <row r="1061" spans="2:6" ht="15">
      <c r="B1061" s="62" t="s">
        <v>982</v>
      </c>
      <c r="C1061" s="145">
        <v>0</v>
      </c>
      <c r="D1061" s="206">
        <v>920</v>
      </c>
      <c r="E1061" s="97"/>
      <c r="F1061" s="172"/>
    </row>
    <row r="1062" spans="2:6" ht="14.25">
      <c r="B1062" s="62" t="s">
        <v>983</v>
      </c>
      <c r="C1062" s="145">
        <v>1452</v>
      </c>
      <c r="D1062" s="172"/>
      <c r="E1062" s="97">
        <v>-1</v>
      </c>
      <c r="F1062" s="172"/>
    </row>
    <row r="1063" spans="2:6" ht="14.25">
      <c r="B1063" s="62" t="s">
        <v>984</v>
      </c>
      <c r="C1063" s="145">
        <v>11</v>
      </c>
      <c r="D1063" s="172"/>
      <c r="E1063" s="97">
        <v>-1</v>
      </c>
      <c r="F1063" s="172"/>
    </row>
    <row r="1064" spans="2:6" s="228" customFormat="1" ht="15">
      <c r="B1064" s="202" t="s">
        <v>985</v>
      </c>
      <c r="C1064" s="203">
        <v>28</v>
      </c>
      <c r="D1064" s="149">
        <v>7</v>
      </c>
      <c r="E1064" s="97">
        <v>-0.75</v>
      </c>
      <c r="F1064" s="227"/>
    </row>
    <row r="1065" spans="2:6" ht="14.25">
      <c r="B1065" s="62" t="s">
        <v>156</v>
      </c>
      <c r="C1065" s="145">
        <v>0</v>
      </c>
      <c r="D1065" s="172"/>
      <c r="E1065" s="97"/>
      <c r="F1065" s="172"/>
    </row>
    <row r="1066" spans="2:6" ht="14.25">
      <c r="B1066" s="62" t="s">
        <v>157</v>
      </c>
      <c r="C1066" s="145">
        <v>0</v>
      </c>
      <c r="D1066" s="172"/>
      <c r="E1066" s="97"/>
      <c r="F1066" s="172"/>
    </row>
    <row r="1067" spans="2:6" ht="14.25">
      <c r="B1067" s="62" t="s">
        <v>159</v>
      </c>
      <c r="C1067" s="145">
        <v>0</v>
      </c>
      <c r="D1067" s="172"/>
      <c r="E1067" s="97"/>
      <c r="F1067" s="172"/>
    </row>
    <row r="1068" spans="2:6" ht="15">
      <c r="B1068" s="62" t="s">
        <v>971</v>
      </c>
      <c r="C1068" s="145">
        <v>0</v>
      </c>
      <c r="D1068" s="206">
        <v>7</v>
      </c>
      <c r="E1068" s="97"/>
      <c r="F1068" s="172"/>
    </row>
    <row r="1069" spans="2:6" ht="14.25">
      <c r="B1069" s="62" t="s">
        <v>986</v>
      </c>
      <c r="C1069" s="145">
        <v>28</v>
      </c>
      <c r="D1069" s="172"/>
      <c r="E1069" s="97">
        <v>-1</v>
      </c>
      <c r="F1069" s="172"/>
    </row>
    <row r="1070" spans="2:6" ht="14.25">
      <c r="B1070" s="62" t="s">
        <v>987</v>
      </c>
      <c r="C1070" s="145">
        <v>0</v>
      </c>
      <c r="D1070" s="172"/>
      <c r="E1070" s="97"/>
      <c r="F1070" s="172"/>
    </row>
    <row r="1071" spans="2:6" s="228" customFormat="1" ht="14.25">
      <c r="B1071" s="202" t="s">
        <v>988</v>
      </c>
      <c r="C1071" s="203">
        <v>834</v>
      </c>
      <c r="D1071" s="227">
        <v>580</v>
      </c>
      <c r="E1071" s="97">
        <v>-0.30455635491606714</v>
      </c>
      <c r="F1071" s="227"/>
    </row>
    <row r="1072" spans="2:6" ht="15">
      <c r="B1072" s="62" t="s">
        <v>989</v>
      </c>
      <c r="C1072" s="145">
        <v>30</v>
      </c>
      <c r="D1072" s="206">
        <v>30</v>
      </c>
      <c r="E1072" s="97">
        <v>0</v>
      </c>
      <c r="F1072" s="172"/>
    </row>
    <row r="1073" spans="2:6" ht="15">
      <c r="B1073" s="62" t="s">
        <v>990</v>
      </c>
      <c r="C1073" s="145">
        <v>330</v>
      </c>
      <c r="D1073" s="206">
        <v>300</v>
      </c>
      <c r="E1073" s="97">
        <v>-0.09090909090909094</v>
      </c>
      <c r="F1073" s="172"/>
    </row>
    <row r="1074" spans="2:6" ht="15">
      <c r="B1074" s="62" t="s">
        <v>991</v>
      </c>
      <c r="C1074" s="145">
        <v>474</v>
      </c>
      <c r="D1074" s="206">
        <v>250</v>
      </c>
      <c r="E1074" s="97">
        <v>-0.47257383966244726</v>
      </c>
      <c r="F1074" s="172"/>
    </row>
    <row r="1075" spans="2:6" ht="14.25">
      <c r="B1075" s="62" t="s">
        <v>992</v>
      </c>
      <c r="C1075" s="145">
        <v>0</v>
      </c>
      <c r="D1075" s="172"/>
      <c r="E1075" s="97"/>
      <c r="F1075" s="172"/>
    </row>
    <row r="1076" spans="2:6" ht="14.25">
      <c r="B1076" s="158" t="s">
        <v>993</v>
      </c>
      <c r="C1076" s="145">
        <v>0</v>
      </c>
      <c r="D1076" s="172"/>
      <c r="E1076" s="97"/>
      <c r="F1076" s="172"/>
    </row>
    <row r="1077" spans="2:6" ht="14.25">
      <c r="B1077" s="62" t="s">
        <v>994</v>
      </c>
      <c r="C1077" s="145">
        <v>0</v>
      </c>
      <c r="D1077" s="172"/>
      <c r="E1077" s="97"/>
      <c r="F1077" s="172"/>
    </row>
    <row r="1078" spans="2:6" ht="14.25">
      <c r="B1078" s="62" t="s">
        <v>995</v>
      </c>
      <c r="C1078" s="145">
        <v>0</v>
      </c>
      <c r="D1078" s="172"/>
      <c r="E1078" s="97"/>
      <c r="F1078" s="172"/>
    </row>
    <row r="1079" spans="2:6" s="230" customFormat="1" ht="14.25">
      <c r="B1079" s="213" t="s">
        <v>996</v>
      </c>
      <c r="C1079" s="214">
        <v>8896</v>
      </c>
      <c r="D1079" s="231">
        <v>8520</v>
      </c>
      <c r="E1079" s="97">
        <v>-0.04226618705035967</v>
      </c>
      <c r="F1079" s="229"/>
    </row>
    <row r="1080" spans="2:6" ht="14.25">
      <c r="B1080" s="158" t="s">
        <v>997</v>
      </c>
      <c r="C1080" s="145">
        <v>0</v>
      </c>
      <c r="D1080" s="172"/>
      <c r="E1080" s="97"/>
      <c r="F1080" s="172"/>
    </row>
    <row r="1081" spans="2:6" ht="14.25">
      <c r="B1081" s="62" t="s">
        <v>156</v>
      </c>
      <c r="C1081" s="145">
        <v>0</v>
      </c>
      <c r="D1081" s="172"/>
      <c r="E1081" s="97"/>
      <c r="F1081" s="172"/>
    </row>
    <row r="1082" spans="2:6" ht="14.25">
      <c r="B1082" s="62" t="s">
        <v>157</v>
      </c>
      <c r="C1082" s="145">
        <v>0</v>
      </c>
      <c r="D1082" s="172"/>
      <c r="E1082" s="97"/>
      <c r="F1082" s="172"/>
    </row>
    <row r="1083" spans="2:6" ht="14.25">
      <c r="B1083" s="62" t="s">
        <v>159</v>
      </c>
      <c r="C1083" s="145">
        <v>0</v>
      </c>
      <c r="D1083" s="172"/>
      <c r="E1083" s="97"/>
      <c r="F1083" s="172"/>
    </row>
    <row r="1084" spans="2:6" ht="14.25">
      <c r="B1084" s="62" t="s">
        <v>998</v>
      </c>
      <c r="C1084" s="145">
        <v>0</v>
      </c>
      <c r="D1084" s="172"/>
      <c r="E1084" s="97"/>
      <c r="F1084" s="172"/>
    </row>
    <row r="1085" spans="2:6" ht="14.25">
      <c r="B1085" s="62" t="s">
        <v>999</v>
      </c>
      <c r="C1085" s="145">
        <v>0</v>
      </c>
      <c r="D1085" s="172"/>
      <c r="E1085" s="97"/>
      <c r="F1085" s="172"/>
    </row>
    <row r="1086" spans="2:6" ht="14.25">
      <c r="B1086" s="62" t="s">
        <v>1000</v>
      </c>
      <c r="C1086" s="145">
        <v>0</v>
      </c>
      <c r="D1086" s="172"/>
      <c r="E1086" s="97"/>
      <c r="F1086" s="172"/>
    </row>
    <row r="1087" spans="2:6" ht="14.25">
      <c r="B1087" s="62" t="s">
        <v>1001</v>
      </c>
      <c r="C1087" s="145">
        <v>0</v>
      </c>
      <c r="D1087" s="172"/>
      <c r="E1087" s="97"/>
      <c r="F1087" s="172"/>
    </row>
    <row r="1088" spans="2:6" ht="14.25">
      <c r="B1088" s="62" t="s">
        <v>1002</v>
      </c>
      <c r="C1088" s="145">
        <v>0</v>
      </c>
      <c r="D1088" s="172"/>
      <c r="E1088" s="97"/>
      <c r="F1088" s="172"/>
    </row>
    <row r="1089" spans="2:6" ht="14.25">
      <c r="B1089" s="62" t="s">
        <v>1003</v>
      </c>
      <c r="C1089" s="145">
        <v>0</v>
      </c>
      <c r="D1089" s="172"/>
      <c r="E1089" s="97"/>
      <c r="F1089" s="172"/>
    </row>
    <row r="1090" spans="2:6" ht="14.25">
      <c r="B1090" s="158" t="s">
        <v>1004</v>
      </c>
      <c r="C1090" s="159">
        <v>149</v>
      </c>
      <c r="D1090" s="172"/>
      <c r="E1090" s="97">
        <v>-1</v>
      </c>
      <c r="F1090" s="172"/>
    </row>
    <row r="1091" spans="2:6" ht="14.25">
      <c r="B1091" s="62" t="s">
        <v>156</v>
      </c>
      <c r="C1091" s="145">
        <v>0</v>
      </c>
      <c r="D1091" s="172"/>
      <c r="E1091" s="97"/>
      <c r="F1091" s="172"/>
    </row>
    <row r="1092" spans="2:6" ht="14.25">
      <c r="B1092" s="62" t="s">
        <v>157</v>
      </c>
      <c r="C1092" s="145">
        <v>0</v>
      </c>
      <c r="D1092" s="172"/>
      <c r="E1092" s="97"/>
      <c r="F1092" s="172"/>
    </row>
    <row r="1093" spans="2:6" ht="14.25">
      <c r="B1093" s="62" t="s">
        <v>159</v>
      </c>
      <c r="C1093" s="145">
        <v>0</v>
      </c>
      <c r="D1093" s="172"/>
      <c r="E1093" s="97"/>
      <c r="F1093" s="172"/>
    </row>
    <row r="1094" spans="2:6" ht="14.25">
      <c r="B1094" s="62" t="s">
        <v>1005</v>
      </c>
      <c r="C1094" s="145">
        <v>0</v>
      </c>
      <c r="D1094" s="172"/>
      <c r="E1094" s="97"/>
      <c r="F1094" s="172"/>
    </row>
    <row r="1095" spans="2:6" ht="14.25">
      <c r="B1095" s="62" t="s">
        <v>1006</v>
      </c>
      <c r="C1095" s="145">
        <v>0</v>
      </c>
      <c r="D1095" s="172"/>
      <c r="E1095" s="97"/>
      <c r="F1095" s="172"/>
    </row>
    <row r="1096" spans="2:6" ht="14.25">
      <c r="B1096" s="62" t="s">
        <v>1007</v>
      </c>
      <c r="C1096" s="145">
        <v>0</v>
      </c>
      <c r="D1096" s="172"/>
      <c r="E1096" s="97"/>
      <c r="F1096" s="172"/>
    </row>
    <row r="1097" spans="2:6" ht="14.25">
      <c r="B1097" s="62" t="s">
        <v>1008</v>
      </c>
      <c r="C1097" s="145">
        <v>0</v>
      </c>
      <c r="D1097" s="172"/>
      <c r="E1097" s="97"/>
      <c r="F1097" s="172"/>
    </row>
    <row r="1098" spans="2:6" ht="14.25">
      <c r="B1098" s="62" t="s">
        <v>1009</v>
      </c>
      <c r="C1098" s="145">
        <v>70</v>
      </c>
      <c r="D1098" s="172"/>
      <c r="E1098" s="97">
        <v>-1</v>
      </c>
      <c r="F1098" s="172"/>
    </row>
    <row r="1099" spans="2:6" ht="14.25">
      <c r="B1099" s="62" t="s">
        <v>1010</v>
      </c>
      <c r="C1099" s="145">
        <v>0</v>
      </c>
      <c r="D1099" s="172"/>
      <c r="E1099" s="97"/>
      <c r="F1099" s="172"/>
    </row>
    <row r="1100" spans="2:6" ht="14.25">
      <c r="B1100" s="62" t="s">
        <v>1011</v>
      </c>
      <c r="C1100" s="145">
        <v>0</v>
      </c>
      <c r="D1100" s="172"/>
      <c r="E1100" s="97"/>
      <c r="F1100" s="172"/>
    </row>
    <row r="1101" spans="2:6" ht="14.25">
      <c r="B1101" s="62" t="s">
        <v>1012</v>
      </c>
      <c r="C1101" s="145">
        <v>0</v>
      </c>
      <c r="D1101" s="172"/>
      <c r="E1101" s="97"/>
      <c r="F1101" s="172"/>
    </row>
    <row r="1102" spans="2:6" ht="14.25">
      <c r="B1102" s="62" t="s">
        <v>1013</v>
      </c>
      <c r="C1102" s="145">
        <v>0</v>
      </c>
      <c r="D1102" s="172"/>
      <c r="E1102" s="97"/>
      <c r="F1102" s="172"/>
    </row>
    <row r="1103" spans="2:6" ht="14.25">
      <c r="B1103" s="62" t="s">
        <v>1014</v>
      </c>
      <c r="C1103" s="145">
        <v>0</v>
      </c>
      <c r="D1103" s="172"/>
      <c r="E1103" s="97"/>
      <c r="F1103" s="172"/>
    </row>
    <row r="1104" spans="2:6" ht="14.25">
      <c r="B1104" s="62" t="s">
        <v>1015</v>
      </c>
      <c r="C1104" s="145">
        <v>0</v>
      </c>
      <c r="D1104" s="172"/>
      <c r="E1104" s="97"/>
      <c r="F1104" s="172"/>
    </row>
    <row r="1105" spans="2:6" ht="14.25">
      <c r="B1105" s="62" t="s">
        <v>1016</v>
      </c>
      <c r="C1105" s="145">
        <v>79</v>
      </c>
      <c r="D1105" s="172"/>
      <c r="E1105" s="97">
        <v>-1</v>
      </c>
      <c r="F1105" s="172"/>
    </row>
    <row r="1106" spans="2:6" ht="14.25">
      <c r="B1106" s="158" t="s">
        <v>1017</v>
      </c>
      <c r="C1106" s="159">
        <v>0</v>
      </c>
      <c r="D1106" s="172"/>
      <c r="E1106" s="97"/>
      <c r="F1106" s="172"/>
    </row>
    <row r="1107" spans="2:6" ht="14.25">
      <c r="B1107" s="62" t="s">
        <v>156</v>
      </c>
      <c r="C1107" s="145">
        <v>0</v>
      </c>
      <c r="D1107" s="172"/>
      <c r="E1107" s="97"/>
      <c r="F1107" s="172"/>
    </row>
    <row r="1108" spans="2:6" ht="14.25">
      <c r="B1108" s="62" t="s">
        <v>157</v>
      </c>
      <c r="C1108" s="145">
        <v>0</v>
      </c>
      <c r="D1108" s="172"/>
      <c r="E1108" s="97"/>
      <c r="F1108" s="172"/>
    </row>
    <row r="1109" spans="2:6" ht="14.25">
      <c r="B1109" s="62" t="s">
        <v>159</v>
      </c>
      <c r="C1109" s="145">
        <v>0</v>
      </c>
      <c r="D1109" s="172"/>
      <c r="E1109" s="97"/>
      <c r="F1109" s="172"/>
    </row>
    <row r="1110" spans="2:6" ht="14.25">
      <c r="B1110" s="62" t="s">
        <v>1018</v>
      </c>
      <c r="C1110" s="145">
        <v>0</v>
      </c>
      <c r="D1110" s="172"/>
      <c r="E1110" s="97"/>
      <c r="F1110" s="172"/>
    </row>
    <row r="1111" spans="2:6" s="228" customFormat="1" ht="14.25">
      <c r="B1111" s="202" t="s">
        <v>1019</v>
      </c>
      <c r="C1111" s="203">
        <v>258</v>
      </c>
      <c r="D1111" s="227">
        <v>838</v>
      </c>
      <c r="E1111" s="97">
        <v>2.248062015503876</v>
      </c>
      <c r="F1111" s="227"/>
    </row>
    <row r="1112" spans="2:6" ht="15">
      <c r="B1112" s="62" t="s">
        <v>156</v>
      </c>
      <c r="C1112" s="145">
        <v>200</v>
      </c>
      <c r="D1112" s="206">
        <v>284.51</v>
      </c>
      <c r="E1112" s="97">
        <v>0.42255</v>
      </c>
      <c r="F1112" s="172"/>
    </row>
    <row r="1113" spans="2:6" ht="15">
      <c r="B1113" s="62" t="s">
        <v>157</v>
      </c>
      <c r="C1113" s="145">
        <v>53</v>
      </c>
      <c r="D1113" s="206">
        <v>53</v>
      </c>
      <c r="E1113" s="97">
        <v>0</v>
      </c>
      <c r="F1113" s="172"/>
    </row>
    <row r="1114" spans="2:6" ht="14.25">
      <c r="B1114" s="62" t="s">
        <v>159</v>
      </c>
      <c r="C1114" s="145">
        <v>0</v>
      </c>
      <c r="D1114" s="172"/>
      <c r="E1114" s="97"/>
      <c r="F1114" s="172"/>
    </row>
    <row r="1115" spans="2:6" ht="14.25">
      <c r="B1115" s="62" t="s">
        <v>1020</v>
      </c>
      <c r="C1115" s="145">
        <v>0</v>
      </c>
      <c r="D1115" s="172"/>
      <c r="E1115" s="97"/>
      <c r="F1115" s="172"/>
    </row>
    <row r="1116" spans="2:6" ht="14.25">
      <c r="B1116" s="62" t="s">
        <v>1021</v>
      </c>
      <c r="C1116" s="145">
        <v>0</v>
      </c>
      <c r="D1116" s="172"/>
      <c r="E1116" s="97"/>
      <c r="F1116" s="172"/>
    </row>
    <row r="1117" spans="2:6" ht="14.25">
      <c r="B1117" s="62" t="s">
        <v>1022</v>
      </c>
      <c r="C1117" s="145">
        <v>0</v>
      </c>
      <c r="D1117" s="172"/>
      <c r="E1117" s="97"/>
      <c r="F1117" s="172"/>
    </row>
    <row r="1118" spans="2:6" ht="14.25">
      <c r="B1118" s="62" t="s">
        <v>1023</v>
      </c>
      <c r="C1118" s="145">
        <v>0</v>
      </c>
      <c r="D1118" s="172"/>
      <c r="E1118" s="97"/>
      <c r="F1118" s="172"/>
    </row>
    <row r="1119" spans="2:6" ht="14.25">
      <c r="B1119" s="62" t="s">
        <v>1024</v>
      </c>
      <c r="C1119" s="145">
        <v>0</v>
      </c>
      <c r="D1119" s="172"/>
      <c r="E1119" s="97"/>
      <c r="F1119" s="172"/>
    </row>
    <row r="1120" spans="2:6" ht="14.25">
      <c r="B1120" s="62" t="s">
        <v>1025</v>
      </c>
      <c r="C1120" s="145">
        <v>0</v>
      </c>
      <c r="D1120" s="172"/>
      <c r="E1120" s="97"/>
      <c r="F1120" s="172"/>
    </row>
    <row r="1121" spans="2:6" ht="14.25">
      <c r="B1121" s="62" t="s">
        <v>1026</v>
      </c>
      <c r="C1121" s="145">
        <v>0</v>
      </c>
      <c r="D1121" s="172"/>
      <c r="E1121" s="97"/>
      <c r="F1121" s="172"/>
    </row>
    <row r="1122" spans="2:6" ht="14.25">
      <c r="B1122" s="62" t="s">
        <v>971</v>
      </c>
      <c r="C1122" s="145">
        <v>0</v>
      </c>
      <c r="D1122" s="172"/>
      <c r="E1122" s="97"/>
      <c r="F1122" s="172"/>
    </row>
    <row r="1123" spans="2:6" ht="14.25">
      <c r="B1123" s="62" t="s">
        <v>1027</v>
      </c>
      <c r="C1123" s="145">
        <v>0</v>
      </c>
      <c r="D1123" s="172"/>
      <c r="E1123" s="97"/>
      <c r="F1123" s="172"/>
    </row>
    <row r="1124" spans="2:6" ht="14.25">
      <c r="B1124" s="62" t="s">
        <v>1028</v>
      </c>
      <c r="C1124" s="145">
        <v>5</v>
      </c>
      <c r="D1124" s="172">
        <v>500</v>
      </c>
      <c r="E1124" s="97">
        <v>99</v>
      </c>
      <c r="F1124" s="172"/>
    </row>
    <row r="1125" spans="2:6" s="228" customFormat="1" ht="14.25">
      <c r="B1125" s="202" t="s">
        <v>1029</v>
      </c>
      <c r="C1125" s="203">
        <v>532</v>
      </c>
      <c r="D1125" s="227">
        <v>379</v>
      </c>
      <c r="E1125" s="97">
        <v>-0.28759398496240607</v>
      </c>
      <c r="F1125" s="227"/>
    </row>
    <row r="1126" spans="2:6" ht="15">
      <c r="B1126" s="62" t="s">
        <v>156</v>
      </c>
      <c r="C1126" s="145">
        <v>235</v>
      </c>
      <c r="D1126" s="206">
        <v>207.99</v>
      </c>
      <c r="E1126" s="97">
        <v>-0.11493617021276592</v>
      </c>
      <c r="F1126" s="172"/>
    </row>
    <row r="1127" spans="2:6" ht="15">
      <c r="B1127" s="62" t="s">
        <v>157</v>
      </c>
      <c r="C1127" s="145">
        <v>40</v>
      </c>
      <c r="D1127" s="206">
        <v>157.86</v>
      </c>
      <c r="E1127" s="97">
        <v>2.9465000000000003</v>
      </c>
      <c r="F1127" s="172"/>
    </row>
    <row r="1128" spans="2:6" ht="14.25">
      <c r="B1128" s="62" t="s">
        <v>159</v>
      </c>
      <c r="C1128" s="145">
        <v>0</v>
      </c>
      <c r="D1128" s="172"/>
      <c r="E1128" s="97"/>
      <c r="F1128" s="172"/>
    </row>
    <row r="1129" spans="2:6" ht="14.25">
      <c r="B1129" s="62" t="s">
        <v>1030</v>
      </c>
      <c r="C1129" s="145">
        <v>0</v>
      </c>
      <c r="D1129" s="172"/>
      <c r="E1129" s="97"/>
      <c r="F1129" s="172"/>
    </row>
    <row r="1130" spans="2:6" ht="14.25">
      <c r="B1130" s="62" t="s">
        <v>1031</v>
      </c>
      <c r="C1130" s="145">
        <v>96</v>
      </c>
      <c r="D1130" s="172"/>
      <c r="E1130" s="97">
        <v>-1</v>
      </c>
      <c r="F1130" s="172"/>
    </row>
    <row r="1131" spans="2:6" ht="14.25">
      <c r="B1131" s="62" t="s">
        <v>1032</v>
      </c>
      <c r="C1131" s="145">
        <v>0</v>
      </c>
      <c r="D1131" s="172"/>
      <c r="E1131" s="97"/>
      <c r="F1131" s="172"/>
    </row>
    <row r="1132" spans="2:6" ht="14.25">
      <c r="B1132" s="62" t="s">
        <v>1033</v>
      </c>
      <c r="C1132" s="145">
        <v>0</v>
      </c>
      <c r="D1132" s="172"/>
      <c r="E1132" s="97"/>
      <c r="F1132" s="172"/>
    </row>
    <row r="1133" spans="2:6" ht="15">
      <c r="B1133" s="62" t="s">
        <v>1034</v>
      </c>
      <c r="C1133" s="145">
        <v>161</v>
      </c>
      <c r="D1133" s="206">
        <v>12.82</v>
      </c>
      <c r="E1133" s="97">
        <v>-0.9203726708074534</v>
      </c>
      <c r="F1133" s="172"/>
    </row>
    <row r="1134" spans="2:6" s="228" customFormat="1" ht="15">
      <c r="B1134" s="202" t="s">
        <v>1035</v>
      </c>
      <c r="C1134" s="203">
        <v>201</v>
      </c>
      <c r="D1134" s="149">
        <v>143.76</v>
      </c>
      <c r="E1134" s="97">
        <v>-0.2847761194029851</v>
      </c>
      <c r="F1134" s="227"/>
    </row>
    <row r="1135" spans="2:6" ht="15">
      <c r="B1135" s="62" t="s">
        <v>156</v>
      </c>
      <c r="C1135" s="145">
        <v>186</v>
      </c>
      <c r="D1135" s="206">
        <v>133.76</v>
      </c>
      <c r="E1135" s="97">
        <v>-0.28086021505376346</v>
      </c>
      <c r="F1135" s="172"/>
    </row>
    <row r="1136" spans="2:6" ht="15">
      <c r="B1136" s="62" t="s">
        <v>157</v>
      </c>
      <c r="C1136" s="145">
        <v>15</v>
      </c>
      <c r="D1136" s="206">
        <v>10</v>
      </c>
      <c r="E1136" s="97">
        <v>-0.33333333333333337</v>
      </c>
      <c r="F1136" s="172"/>
    </row>
    <row r="1137" spans="2:6" ht="14.25">
      <c r="B1137" s="62" t="s">
        <v>159</v>
      </c>
      <c r="C1137" s="145">
        <v>0</v>
      </c>
      <c r="D1137" s="172"/>
      <c r="E1137" s="97"/>
      <c r="F1137" s="172"/>
    </row>
    <row r="1138" spans="2:6" ht="14.25">
      <c r="B1138" s="62" t="s">
        <v>1036</v>
      </c>
      <c r="C1138" s="145">
        <v>0</v>
      </c>
      <c r="D1138" s="172"/>
      <c r="E1138" s="97"/>
      <c r="F1138" s="172"/>
    </row>
    <row r="1139" spans="2:6" ht="14.25">
      <c r="B1139" s="62" t="s">
        <v>1037</v>
      </c>
      <c r="C1139" s="145">
        <v>0</v>
      </c>
      <c r="D1139" s="172"/>
      <c r="E1139" s="97"/>
      <c r="F1139" s="172"/>
    </row>
    <row r="1140" spans="2:6" ht="14.25">
      <c r="B1140" s="62" t="s">
        <v>1038</v>
      </c>
      <c r="C1140" s="145">
        <v>0</v>
      </c>
      <c r="D1140" s="172"/>
      <c r="E1140" s="97"/>
      <c r="F1140" s="172"/>
    </row>
    <row r="1141" spans="2:6" s="228" customFormat="1" ht="15">
      <c r="B1141" s="202" t="s">
        <v>1039</v>
      </c>
      <c r="C1141" s="203">
        <v>7740</v>
      </c>
      <c r="D1141" s="149">
        <v>7160</v>
      </c>
      <c r="E1141" s="97">
        <v>-0.07493540051679581</v>
      </c>
      <c r="F1141" s="227"/>
    </row>
    <row r="1142" spans="2:6" ht="14.25">
      <c r="B1142" s="62" t="s">
        <v>156</v>
      </c>
      <c r="C1142" s="145">
        <v>280</v>
      </c>
      <c r="D1142" s="172"/>
      <c r="E1142" s="97">
        <v>-1</v>
      </c>
      <c r="F1142" s="172"/>
    </row>
    <row r="1143" spans="2:6" ht="14.25">
      <c r="B1143" s="62" t="s">
        <v>157</v>
      </c>
      <c r="C1143" s="145">
        <v>58</v>
      </c>
      <c r="D1143" s="172"/>
      <c r="E1143" s="97">
        <v>-1</v>
      </c>
      <c r="F1143" s="172"/>
    </row>
    <row r="1144" spans="2:6" ht="14.25">
      <c r="B1144" s="62" t="s">
        <v>159</v>
      </c>
      <c r="C1144" s="145">
        <v>0</v>
      </c>
      <c r="D1144" s="172"/>
      <c r="E1144" s="97"/>
      <c r="F1144" s="172"/>
    </row>
    <row r="1145" spans="2:6" ht="14.25">
      <c r="B1145" s="62" t="s">
        <v>1040</v>
      </c>
      <c r="C1145" s="145">
        <v>2000</v>
      </c>
      <c r="D1145" s="172"/>
      <c r="E1145" s="97">
        <v>-1</v>
      </c>
      <c r="F1145" s="172"/>
    </row>
    <row r="1146" spans="2:6" ht="15">
      <c r="B1146" s="62" t="s">
        <v>1041</v>
      </c>
      <c r="C1146" s="145">
        <v>0</v>
      </c>
      <c r="D1146" s="206">
        <v>7160</v>
      </c>
      <c r="E1146" s="97"/>
      <c r="F1146" s="172"/>
    </row>
    <row r="1147" spans="2:6" ht="14.25">
      <c r="B1147" s="62" t="s">
        <v>1042</v>
      </c>
      <c r="C1147" s="145">
        <v>5402</v>
      </c>
      <c r="D1147" s="172"/>
      <c r="E1147" s="97">
        <v>-1</v>
      </c>
      <c r="F1147" s="172"/>
    </row>
    <row r="1148" spans="2:6" ht="14.25">
      <c r="B1148" s="158" t="s">
        <v>1043</v>
      </c>
      <c r="C1148" s="159">
        <v>16</v>
      </c>
      <c r="D1148" s="172"/>
      <c r="E1148" s="97">
        <v>-1</v>
      </c>
      <c r="F1148" s="172"/>
    </row>
    <row r="1149" spans="2:6" ht="14.25">
      <c r="B1149" s="62" t="s">
        <v>1044</v>
      </c>
      <c r="C1149" s="145">
        <v>0</v>
      </c>
      <c r="D1149" s="172"/>
      <c r="E1149" s="97"/>
      <c r="F1149" s="172"/>
    </row>
    <row r="1150" spans="2:6" ht="14.25">
      <c r="B1150" s="62" t="s">
        <v>1045</v>
      </c>
      <c r="C1150" s="145">
        <v>0</v>
      </c>
      <c r="D1150" s="172"/>
      <c r="E1150" s="97"/>
      <c r="F1150" s="172"/>
    </row>
    <row r="1151" spans="2:6" ht="14.25">
      <c r="B1151" s="62" t="s">
        <v>1046</v>
      </c>
      <c r="C1151" s="145">
        <v>0</v>
      </c>
      <c r="D1151" s="172"/>
      <c r="E1151" s="97"/>
      <c r="F1151" s="172"/>
    </row>
    <row r="1152" spans="2:6" ht="14.25">
      <c r="B1152" s="62" t="s">
        <v>1047</v>
      </c>
      <c r="C1152" s="145">
        <v>0</v>
      </c>
      <c r="D1152" s="172"/>
      <c r="E1152" s="97"/>
      <c r="F1152" s="172"/>
    </row>
    <row r="1153" spans="2:6" ht="14.25">
      <c r="B1153" s="62" t="s">
        <v>1048</v>
      </c>
      <c r="C1153" s="145">
        <v>0</v>
      </c>
      <c r="D1153" s="172"/>
      <c r="E1153" s="97"/>
      <c r="F1153" s="172"/>
    </row>
    <row r="1154" spans="2:6" ht="14.25">
      <c r="B1154" s="62" t="s">
        <v>1049</v>
      </c>
      <c r="C1154" s="145">
        <v>16</v>
      </c>
      <c r="D1154" s="172"/>
      <c r="E1154" s="97">
        <v>-1</v>
      </c>
      <c r="F1154" s="172"/>
    </row>
    <row r="1155" spans="2:6" s="230" customFormat="1" ht="14.25">
      <c r="B1155" s="216" t="s">
        <v>1050</v>
      </c>
      <c r="C1155" s="217">
        <v>4530</v>
      </c>
      <c r="D1155" s="229">
        <f>D1156+D1166</f>
        <v>2482</v>
      </c>
      <c r="E1155" s="97">
        <v>-0.4520971302428256</v>
      </c>
      <c r="F1155" s="229"/>
    </row>
    <row r="1156" spans="2:6" s="238" customFormat="1" ht="14.25">
      <c r="B1156" s="243" t="s">
        <v>1051</v>
      </c>
      <c r="C1156" s="244">
        <v>1068</v>
      </c>
      <c r="D1156" s="237">
        <v>1514</v>
      </c>
      <c r="E1156" s="97">
        <v>0.41760299625468167</v>
      </c>
      <c r="F1156" s="237"/>
    </row>
    <row r="1157" spans="2:6" ht="15">
      <c r="B1157" s="62" t="s">
        <v>156</v>
      </c>
      <c r="C1157" s="145">
        <v>511</v>
      </c>
      <c r="D1157" s="206">
        <v>323.72</v>
      </c>
      <c r="E1157" s="97">
        <v>-0.36649706457925635</v>
      </c>
      <c r="F1157" s="172"/>
    </row>
    <row r="1158" spans="2:6" ht="14.25">
      <c r="B1158" s="62" t="s">
        <v>157</v>
      </c>
      <c r="C1158" s="145">
        <v>9</v>
      </c>
      <c r="D1158" s="172"/>
      <c r="E1158" s="97">
        <v>-1</v>
      </c>
      <c r="F1158" s="172"/>
    </row>
    <row r="1159" spans="2:6" ht="14.25">
      <c r="B1159" s="62" t="s">
        <v>159</v>
      </c>
      <c r="C1159" s="145">
        <v>0</v>
      </c>
      <c r="D1159" s="172"/>
      <c r="E1159" s="97"/>
      <c r="F1159" s="172"/>
    </row>
    <row r="1160" spans="2:6" ht="14.25">
      <c r="B1160" s="62" t="s">
        <v>1052</v>
      </c>
      <c r="C1160" s="145">
        <v>0</v>
      </c>
      <c r="D1160" s="172"/>
      <c r="E1160" s="97"/>
      <c r="F1160" s="172"/>
    </row>
    <row r="1161" spans="2:6" ht="15">
      <c r="B1161" s="62" t="s">
        <v>1053</v>
      </c>
      <c r="C1161" s="145">
        <v>66</v>
      </c>
      <c r="D1161" s="206">
        <v>50.41</v>
      </c>
      <c r="E1161" s="97">
        <v>-0.23621212121212132</v>
      </c>
      <c r="F1161" s="172"/>
    </row>
    <row r="1162" spans="2:6" ht="14.25">
      <c r="B1162" s="62" t="s">
        <v>1054</v>
      </c>
      <c r="C1162" s="145">
        <v>0</v>
      </c>
      <c r="D1162" s="172"/>
      <c r="E1162" s="97"/>
      <c r="F1162" s="172"/>
    </row>
    <row r="1163" spans="2:6" ht="14.25">
      <c r="B1163" s="62" t="s">
        <v>1055</v>
      </c>
      <c r="C1163" s="145">
        <v>0</v>
      </c>
      <c r="D1163" s="172"/>
      <c r="E1163" s="97"/>
      <c r="F1163" s="172"/>
    </row>
    <row r="1164" spans="2:6" ht="14.25">
      <c r="B1164" s="62" t="s">
        <v>166</v>
      </c>
      <c r="C1164" s="145">
        <v>0</v>
      </c>
      <c r="D1164" s="172"/>
      <c r="E1164" s="97"/>
      <c r="F1164" s="172"/>
    </row>
    <row r="1165" spans="2:6" ht="15">
      <c r="B1165" s="62" t="s">
        <v>1056</v>
      </c>
      <c r="C1165" s="145">
        <v>482</v>
      </c>
      <c r="D1165" s="206">
        <v>1140</v>
      </c>
      <c r="E1165" s="97">
        <v>1.3651452282157677</v>
      </c>
      <c r="F1165" s="172"/>
    </row>
    <row r="1166" spans="2:6" s="238" customFormat="1" ht="14.25">
      <c r="B1166" s="243" t="s">
        <v>1057</v>
      </c>
      <c r="C1166" s="244">
        <v>2754</v>
      </c>
      <c r="D1166" s="237">
        <v>968</v>
      </c>
      <c r="E1166" s="97">
        <v>-0.6485112563543936</v>
      </c>
      <c r="F1166" s="237"/>
    </row>
    <row r="1167" spans="2:6" ht="15">
      <c r="B1167" s="62" t="s">
        <v>156</v>
      </c>
      <c r="C1167" s="145">
        <v>209</v>
      </c>
      <c r="D1167" s="206">
        <v>157.18</v>
      </c>
      <c r="E1167" s="97">
        <v>-0.24794258373205735</v>
      </c>
      <c r="F1167" s="172"/>
    </row>
    <row r="1168" spans="2:6" ht="14.25">
      <c r="B1168" s="62" t="s">
        <v>157</v>
      </c>
      <c r="C1168" s="145">
        <v>53</v>
      </c>
      <c r="D1168" s="172"/>
      <c r="E1168" s="97">
        <v>-1</v>
      </c>
      <c r="F1168" s="172"/>
    </row>
    <row r="1169" spans="2:6" ht="14.25">
      <c r="B1169" s="62" t="s">
        <v>159</v>
      </c>
      <c r="C1169" s="145">
        <v>0</v>
      </c>
      <c r="D1169" s="172"/>
      <c r="E1169" s="97"/>
      <c r="F1169" s="172"/>
    </row>
    <row r="1170" spans="2:6" ht="15">
      <c r="B1170" s="62" t="s">
        <v>1058</v>
      </c>
      <c r="C1170" s="145">
        <v>1949</v>
      </c>
      <c r="D1170" s="206">
        <v>800</v>
      </c>
      <c r="E1170" s="97">
        <v>-0.5895330938943047</v>
      </c>
      <c r="F1170" s="172"/>
    </row>
    <row r="1171" spans="2:6" ht="14.25">
      <c r="B1171" s="62" t="s">
        <v>1059</v>
      </c>
      <c r="C1171" s="145">
        <v>304</v>
      </c>
      <c r="D1171" s="172"/>
      <c r="E1171" s="97">
        <v>-1</v>
      </c>
      <c r="F1171" s="172"/>
    </row>
    <row r="1172" spans="2:6" ht="15">
      <c r="B1172" s="62" t="s">
        <v>1060</v>
      </c>
      <c r="C1172" s="145">
        <v>239</v>
      </c>
      <c r="D1172" s="206">
        <v>11</v>
      </c>
      <c r="E1172" s="97">
        <v>-0.9539748953974896</v>
      </c>
      <c r="F1172" s="172"/>
    </row>
    <row r="1173" spans="2:6" ht="14.25">
      <c r="B1173" s="158" t="s">
        <v>1061</v>
      </c>
      <c r="C1173" s="159">
        <v>286</v>
      </c>
      <c r="D1173" s="172"/>
      <c r="E1173" s="97">
        <v>-1</v>
      </c>
      <c r="F1173" s="172"/>
    </row>
    <row r="1174" spans="2:6" ht="14.25">
      <c r="B1174" s="62" t="s">
        <v>156</v>
      </c>
      <c r="C1174" s="145">
        <v>0</v>
      </c>
      <c r="D1174" s="172"/>
      <c r="E1174" s="97"/>
      <c r="F1174" s="172"/>
    </row>
    <row r="1175" spans="2:6" ht="14.25">
      <c r="B1175" s="62" t="s">
        <v>157</v>
      </c>
      <c r="C1175" s="145">
        <v>0</v>
      </c>
      <c r="D1175" s="172"/>
      <c r="E1175" s="97"/>
      <c r="F1175" s="172"/>
    </row>
    <row r="1176" spans="2:6" ht="14.25">
      <c r="B1176" s="62" t="s">
        <v>159</v>
      </c>
      <c r="C1176" s="145">
        <v>0</v>
      </c>
      <c r="D1176" s="172"/>
      <c r="E1176" s="97"/>
      <c r="F1176" s="172"/>
    </row>
    <row r="1177" spans="2:6" ht="14.25">
      <c r="B1177" s="62" t="s">
        <v>1062</v>
      </c>
      <c r="C1177" s="145">
        <v>0</v>
      </c>
      <c r="D1177" s="172"/>
      <c r="E1177" s="97"/>
      <c r="F1177" s="172"/>
    </row>
    <row r="1178" spans="2:6" ht="14.25">
      <c r="B1178" s="62" t="s">
        <v>1063</v>
      </c>
      <c r="C1178" s="145">
        <v>286</v>
      </c>
      <c r="D1178" s="172"/>
      <c r="E1178" s="97">
        <v>-1</v>
      </c>
      <c r="F1178" s="172"/>
    </row>
    <row r="1179" spans="2:6" ht="14.25">
      <c r="B1179" s="158" t="s">
        <v>1064</v>
      </c>
      <c r="C1179" s="145">
        <v>422</v>
      </c>
      <c r="D1179" s="172"/>
      <c r="E1179" s="97">
        <v>-1</v>
      </c>
      <c r="F1179" s="172"/>
    </row>
    <row r="1180" spans="2:6" ht="14.25">
      <c r="B1180" s="62" t="s">
        <v>1065</v>
      </c>
      <c r="C1180" s="145">
        <v>0</v>
      </c>
      <c r="D1180" s="172"/>
      <c r="E1180" s="97"/>
      <c r="F1180" s="172"/>
    </row>
    <row r="1181" spans="2:6" ht="14.25">
      <c r="B1181" s="62" t="s">
        <v>1066</v>
      </c>
      <c r="C1181" s="145">
        <v>422</v>
      </c>
      <c r="D1181" s="172"/>
      <c r="E1181" s="97">
        <v>-1</v>
      </c>
      <c r="F1181" s="172"/>
    </row>
    <row r="1182" spans="2:6" ht="14.25">
      <c r="B1182" s="154" t="s">
        <v>1067</v>
      </c>
      <c r="C1182" s="155">
        <v>0</v>
      </c>
      <c r="D1182" s="172"/>
      <c r="E1182" s="97"/>
      <c r="F1182" s="172"/>
    </row>
    <row r="1183" spans="2:6" ht="14.25">
      <c r="B1183" s="158" t="s">
        <v>1068</v>
      </c>
      <c r="C1183" s="145">
        <v>0</v>
      </c>
      <c r="D1183" s="172"/>
      <c r="E1183" s="97"/>
      <c r="F1183" s="172"/>
    </row>
    <row r="1184" spans="2:6" ht="14.25">
      <c r="B1184" s="62" t="s">
        <v>156</v>
      </c>
      <c r="C1184" s="145">
        <v>0</v>
      </c>
      <c r="D1184" s="172"/>
      <c r="E1184" s="97"/>
      <c r="F1184" s="172"/>
    </row>
    <row r="1185" spans="2:6" ht="14.25">
      <c r="B1185" s="62" t="s">
        <v>157</v>
      </c>
      <c r="C1185" s="145">
        <v>0</v>
      </c>
      <c r="D1185" s="172"/>
      <c r="E1185" s="97"/>
      <c r="F1185" s="172"/>
    </row>
    <row r="1186" spans="2:6" ht="14.25">
      <c r="B1186" s="62" t="s">
        <v>159</v>
      </c>
      <c r="C1186" s="145">
        <v>0</v>
      </c>
      <c r="D1186" s="172"/>
      <c r="E1186" s="97"/>
      <c r="F1186" s="172"/>
    </row>
    <row r="1187" spans="2:6" ht="14.25">
      <c r="B1187" s="62" t="s">
        <v>1069</v>
      </c>
      <c r="C1187" s="145">
        <v>0</v>
      </c>
      <c r="D1187" s="172"/>
      <c r="E1187" s="97"/>
      <c r="F1187" s="172"/>
    </row>
    <row r="1188" spans="2:6" ht="14.25">
      <c r="B1188" s="62" t="s">
        <v>166</v>
      </c>
      <c r="C1188" s="145">
        <v>0</v>
      </c>
      <c r="D1188" s="172"/>
      <c r="E1188" s="97"/>
      <c r="F1188" s="172"/>
    </row>
    <row r="1189" spans="2:6" ht="14.25">
      <c r="B1189" s="62" t="s">
        <v>1070</v>
      </c>
      <c r="C1189" s="145">
        <v>0</v>
      </c>
      <c r="D1189" s="172"/>
      <c r="E1189" s="97"/>
      <c r="F1189" s="172"/>
    </row>
    <row r="1190" spans="2:6" ht="14.25">
      <c r="B1190" s="158" t="s">
        <v>1071</v>
      </c>
      <c r="C1190" s="145">
        <v>0</v>
      </c>
      <c r="D1190" s="172"/>
      <c r="E1190" s="97"/>
      <c r="F1190" s="172"/>
    </row>
    <row r="1191" spans="2:6" ht="14.25">
      <c r="B1191" s="62" t="s">
        <v>1072</v>
      </c>
      <c r="C1191" s="145">
        <v>0</v>
      </c>
      <c r="D1191" s="172"/>
      <c r="E1191" s="97"/>
      <c r="F1191" s="172"/>
    </row>
    <row r="1192" spans="2:6" ht="14.25">
      <c r="B1192" s="62" t="s">
        <v>1073</v>
      </c>
      <c r="C1192" s="145">
        <v>0</v>
      </c>
      <c r="D1192" s="172"/>
      <c r="E1192" s="97"/>
      <c r="F1192" s="172"/>
    </row>
    <row r="1193" spans="2:6" ht="14.25">
      <c r="B1193" s="62" t="s">
        <v>1074</v>
      </c>
      <c r="C1193" s="145">
        <v>0</v>
      </c>
      <c r="D1193" s="172"/>
      <c r="E1193" s="97"/>
      <c r="F1193" s="172"/>
    </row>
    <row r="1194" spans="2:6" ht="14.25">
      <c r="B1194" s="62" t="s">
        <v>1075</v>
      </c>
      <c r="C1194" s="145">
        <v>0</v>
      </c>
      <c r="D1194" s="172"/>
      <c r="E1194" s="97"/>
      <c r="F1194" s="172"/>
    </row>
    <row r="1195" spans="2:6" ht="14.25">
      <c r="B1195" s="62" t="s">
        <v>1076</v>
      </c>
      <c r="C1195" s="145">
        <v>0</v>
      </c>
      <c r="D1195" s="172"/>
      <c r="E1195" s="97"/>
      <c r="F1195" s="172"/>
    </row>
    <row r="1196" spans="2:6" ht="14.25">
      <c r="B1196" s="62" t="s">
        <v>1077</v>
      </c>
      <c r="C1196" s="145">
        <v>0</v>
      </c>
      <c r="D1196" s="172"/>
      <c r="E1196" s="97"/>
      <c r="F1196" s="172"/>
    </row>
    <row r="1197" spans="2:6" ht="14.25">
      <c r="B1197" s="62" t="s">
        <v>1078</v>
      </c>
      <c r="C1197" s="145">
        <v>0</v>
      </c>
      <c r="D1197" s="172"/>
      <c r="E1197" s="97"/>
      <c r="F1197" s="172"/>
    </row>
    <row r="1198" spans="2:6" ht="14.25">
      <c r="B1198" s="62" t="s">
        <v>1079</v>
      </c>
      <c r="C1198" s="145">
        <v>0</v>
      </c>
      <c r="D1198" s="172"/>
      <c r="E1198" s="97"/>
      <c r="F1198" s="172"/>
    </row>
    <row r="1199" spans="2:6" ht="14.25">
      <c r="B1199" s="62" t="s">
        <v>1080</v>
      </c>
      <c r="C1199" s="145">
        <v>0</v>
      </c>
      <c r="D1199" s="172"/>
      <c r="E1199" s="97"/>
      <c r="F1199" s="172"/>
    </row>
    <row r="1200" spans="2:6" ht="14.25">
      <c r="B1200" s="158" t="s">
        <v>1081</v>
      </c>
      <c r="C1200" s="145">
        <v>0</v>
      </c>
      <c r="D1200" s="172"/>
      <c r="E1200" s="97"/>
      <c r="F1200" s="172"/>
    </row>
    <row r="1201" spans="2:6" ht="14.25">
      <c r="B1201" s="62" t="s">
        <v>1082</v>
      </c>
      <c r="C1201" s="145">
        <v>0</v>
      </c>
      <c r="D1201" s="172"/>
      <c r="E1201" s="97"/>
      <c r="F1201" s="172"/>
    </row>
    <row r="1202" spans="2:6" ht="14.25">
      <c r="B1202" s="62" t="s">
        <v>1083</v>
      </c>
      <c r="C1202" s="145">
        <v>0</v>
      </c>
      <c r="D1202" s="172"/>
      <c r="E1202" s="97"/>
      <c r="F1202" s="172"/>
    </row>
    <row r="1203" spans="2:6" ht="14.25">
      <c r="B1203" s="62" t="s">
        <v>1084</v>
      </c>
      <c r="C1203" s="145">
        <v>0</v>
      </c>
      <c r="D1203" s="172"/>
      <c r="E1203" s="97"/>
      <c r="F1203" s="172"/>
    </row>
    <row r="1204" spans="2:6" ht="14.25">
      <c r="B1204" s="62" t="s">
        <v>1085</v>
      </c>
      <c r="C1204" s="145">
        <v>0</v>
      </c>
      <c r="D1204" s="172"/>
      <c r="E1204" s="97"/>
      <c r="F1204" s="172"/>
    </row>
    <row r="1205" spans="2:6" ht="14.25">
      <c r="B1205" s="62" t="s">
        <v>1086</v>
      </c>
      <c r="C1205" s="145">
        <v>0</v>
      </c>
      <c r="D1205" s="172"/>
      <c r="E1205" s="97"/>
      <c r="F1205" s="172"/>
    </row>
    <row r="1206" spans="2:6" ht="14.25">
      <c r="B1206" s="158" t="s">
        <v>1087</v>
      </c>
      <c r="C1206" s="145">
        <v>0</v>
      </c>
      <c r="D1206" s="172"/>
      <c r="E1206" s="97"/>
      <c r="F1206" s="172"/>
    </row>
    <row r="1207" spans="2:6" ht="14.25">
      <c r="B1207" s="62" t="s">
        <v>1088</v>
      </c>
      <c r="C1207" s="145">
        <v>0</v>
      </c>
      <c r="D1207" s="172"/>
      <c r="E1207" s="97"/>
      <c r="F1207" s="172"/>
    </row>
    <row r="1208" spans="2:6" ht="14.25">
      <c r="B1208" s="62" t="s">
        <v>1089</v>
      </c>
      <c r="C1208" s="145">
        <v>0</v>
      </c>
      <c r="D1208" s="172"/>
      <c r="E1208" s="97"/>
      <c r="F1208" s="172"/>
    </row>
    <row r="1209" spans="2:6" ht="14.25">
      <c r="B1209" s="158" t="s">
        <v>1090</v>
      </c>
      <c r="C1209" s="145">
        <v>0</v>
      </c>
      <c r="D1209" s="172"/>
      <c r="E1209" s="97"/>
      <c r="F1209" s="172"/>
    </row>
    <row r="1210" spans="2:6" ht="14.25">
      <c r="B1210" s="62" t="s">
        <v>1091</v>
      </c>
      <c r="C1210" s="145">
        <v>0</v>
      </c>
      <c r="D1210" s="172"/>
      <c r="E1210" s="97"/>
      <c r="F1210" s="172"/>
    </row>
    <row r="1211" spans="2:6" s="242" customFormat="1" ht="14.25">
      <c r="B1211" s="239" t="s">
        <v>1589</v>
      </c>
      <c r="C1211" s="240">
        <v>130</v>
      </c>
      <c r="D1211" s="241">
        <v>130</v>
      </c>
      <c r="E1211" s="97">
        <v>0</v>
      </c>
      <c r="F1211" s="241"/>
    </row>
    <row r="1212" spans="2:6" ht="14.25">
      <c r="B1212" s="158" t="s">
        <v>1092</v>
      </c>
      <c r="C1212" s="145">
        <v>0</v>
      </c>
      <c r="D1212" s="172">
        <v>130</v>
      </c>
      <c r="E1212" s="97"/>
      <c r="F1212" s="172"/>
    </row>
    <row r="1213" spans="2:6" ht="14.25">
      <c r="B1213" s="158" t="s">
        <v>1093</v>
      </c>
      <c r="C1213" s="145">
        <v>0</v>
      </c>
      <c r="D1213" s="172"/>
      <c r="E1213" s="97"/>
      <c r="F1213" s="172"/>
    </row>
    <row r="1214" spans="2:6" ht="14.25">
      <c r="B1214" s="158" t="s">
        <v>1094</v>
      </c>
      <c r="C1214" s="145">
        <v>0</v>
      </c>
      <c r="D1214" s="172"/>
      <c r="E1214" s="97"/>
      <c r="F1214" s="172"/>
    </row>
    <row r="1215" spans="2:6" ht="14.25">
      <c r="B1215" s="158" t="s">
        <v>1095</v>
      </c>
      <c r="C1215" s="145">
        <v>0</v>
      </c>
      <c r="D1215" s="172"/>
      <c r="E1215" s="97"/>
      <c r="F1215" s="172"/>
    </row>
    <row r="1216" spans="2:6" ht="14.25">
      <c r="B1216" s="158" t="s">
        <v>1096</v>
      </c>
      <c r="C1216" s="145">
        <v>0</v>
      </c>
      <c r="D1216" s="172"/>
      <c r="E1216" s="97"/>
      <c r="F1216" s="172"/>
    </row>
    <row r="1217" spans="2:6" ht="14.25">
      <c r="B1217" s="158" t="s">
        <v>833</v>
      </c>
      <c r="C1217" s="145">
        <v>0</v>
      </c>
      <c r="D1217" s="172"/>
      <c r="E1217" s="97"/>
      <c r="F1217" s="172"/>
    </row>
    <row r="1218" spans="2:6" ht="14.25">
      <c r="B1218" s="158" t="s">
        <v>1097</v>
      </c>
      <c r="C1218" s="145">
        <v>0</v>
      </c>
      <c r="D1218" s="172"/>
      <c r="E1218" s="97"/>
      <c r="F1218" s="172"/>
    </row>
    <row r="1219" spans="2:6" ht="14.25">
      <c r="B1219" s="158" t="s">
        <v>1098</v>
      </c>
      <c r="C1219" s="145">
        <v>0</v>
      </c>
      <c r="D1219" s="172"/>
      <c r="E1219" s="97"/>
      <c r="F1219" s="172"/>
    </row>
    <row r="1220" spans="2:6" ht="14.25">
      <c r="B1220" s="158" t="s">
        <v>1099</v>
      </c>
      <c r="C1220" s="145">
        <v>130</v>
      </c>
      <c r="D1220" s="172"/>
      <c r="E1220" s="97">
        <v>-1</v>
      </c>
      <c r="F1220" s="172"/>
    </row>
    <row r="1221" spans="2:6" s="230" customFormat="1" ht="14.25">
      <c r="B1221" s="216" t="s">
        <v>1100</v>
      </c>
      <c r="C1221" s="217">
        <v>3577</v>
      </c>
      <c r="D1221" s="231">
        <f>D1222+D1270+D1283</f>
        <v>3112</v>
      </c>
      <c r="E1221" s="97">
        <v>-0.12999720436119655</v>
      </c>
      <c r="F1221" s="229"/>
    </row>
    <row r="1222" spans="2:6" s="238" customFormat="1" ht="14.25">
      <c r="B1222" s="243" t="s">
        <v>1101</v>
      </c>
      <c r="C1222" s="244">
        <v>3347</v>
      </c>
      <c r="D1222" s="237">
        <v>2996</v>
      </c>
      <c r="E1222" s="97">
        <v>-0.10487003286525243</v>
      </c>
      <c r="F1222" s="237"/>
    </row>
    <row r="1223" spans="2:6" ht="15">
      <c r="B1223" s="62" t="s">
        <v>156</v>
      </c>
      <c r="C1223" s="145">
        <v>499</v>
      </c>
      <c r="D1223" s="206">
        <v>651.97</v>
      </c>
      <c r="E1223" s="97">
        <v>0.30655310621242493</v>
      </c>
      <c r="F1223" s="172"/>
    </row>
    <row r="1224" spans="2:6" ht="14.25">
      <c r="B1224" s="62" t="s">
        <v>157</v>
      </c>
      <c r="C1224" s="145">
        <v>87</v>
      </c>
      <c r="D1224" s="172"/>
      <c r="E1224" s="97">
        <v>-1</v>
      </c>
      <c r="F1224" s="172"/>
    </row>
    <row r="1225" spans="2:6" ht="14.25">
      <c r="B1225" s="62" t="s">
        <v>159</v>
      </c>
      <c r="C1225" s="145">
        <v>0</v>
      </c>
      <c r="D1225" s="172"/>
      <c r="E1225" s="97"/>
      <c r="F1225" s="172"/>
    </row>
    <row r="1226" spans="2:6" ht="15">
      <c r="B1226" s="62" t="s">
        <v>1102</v>
      </c>
      <c r="C1226" s="145">
        <v>584</v>
      </c>
      <c r="D1226" s="206">
        <v>952.96</v>
      </c>
      <c r="E1226" s="97">
        <v>0.6317808219178083</v>
      </c>
      <c r="F1226" s="172"/>
    </row>
    <row r="1227" spans="2:6" ht="14.25">
      <c r="B1227" s="62" t="s">
        <v>1103</v>
      </c>
      <c r="C1227" s="145">
        <v>0</v>
      </c>
      <c r="D1227" s="172"/>
      <c r="E1227" s="97"/>
      <c r="F1227" s="172"/>
    </row>
    <row r="1228" spans="2:6" ht="14.25">
      <c r="B1228" s="62" t="s">
        <v>1104</v>
      </c>
      <c r="C1228" s="145">
        <v>0</v>
      </c>
      <c r="D1228" s="172"/>
      <c r="E1228" s="97"/>
      <c r="F1228" s="172"/>
    </row>
    <row r="1229" spans="2:6" ht="14.25">
      <c r="B1229" s="62" t="s">
        <v>1105</v>
      </c>
      <c r="C1229" s="145">
        <v>0</v>
      </c>
      <c r="D1229" s="172"/>
      <c r="E1229" s="97"/>
      <c r="F1229" s="172"/>
    </row>
    <row r="1230" spans="2:6" ht="15">
      <c r="B1230" s="62" t="s">
        <v>1106</v>
      </c>
      <c r="C1230" s="145">
        <v>0</v>
      </c>
      <c r="D1230" s="206">
        <v>2.29</v>
      </c>
      <c r="E1230" s="97"/>
      <c r="F1230" s="172"/>
    </row>
    <row r="1231" spans="2:6" ht="14.25">
      <c r="B1231" s="62" t="s">
        <v>1107</v>
      </c>
      <c r="C1231" s="145">
        <v>0</v>
      </c>
      <c r="D1231" s="172"/>
      <c r="E1231" s="97"/>
      <c r="F1231" s="172"/>
    </row>
    <row r="1232" spans="2:6" ht="15">
      <c r="B1232" s="62" t="s">
        <v>1108</v>
      </c>
      <c r="C1232" s="145">
        <v>95</v>
      </c>
      <c r="D1232" s="206">
        <v>54.03</v>
      </c>
      <c r="E1232" s="97">
        <v>-0.4312631578947368</v>
      </c>
      <c r="F1232" s="172"/>
    </row>
    <row r="1233" spans="2:6" ht="14.25">
      <c r="B1233" s="62" t="s">
        <v>1109</v>
      </c>
      <c r="C1233" s="145">
        <v>69</v>
      </c>
      <c r="D1233" s="172"/>
      <c r="E1233" s="97">
        <v>-1</v>
      </c>
      <c r="F1233" s="172"/>
    </row>
    <row r="1234" spans="2:6" ht="15">
      <c r="B1234" s="62" t="s">
        <v>1110</v>
      </c>
      <c r="C1234" s="145">
        <v>0</v>
      </c>
      <c r="D1234" s="206">
        <v>407.78</v>
      </c>
      <c r="E1234" s="97"/>
      <c r="F1234" s="172"/>
    </row>
    <row r="1235" spans="2:6" ht="14.25">
      <c r="B1235" s="62" t="s">
        <v>1111</v>
      </c>
      <c r="C1235" s="145">
        <v>0</v>
      </c>
      <c r="D1235" s="172"/>
      <c r="E1235" s="97"/>
      <c r="F1235" s="172"/>
    </row>
    <row r="1236" spans="2:6" ht="14.25">
      <c r="B1236" s="62" t="s">
        <v>1112</v>
      </c>
      <c r="C1236" s="145">
        <v>50</v>
      </c>
      <c r="D1236" s="172"/>
      <c r="E1236" s="97">
        <v>-1</v>
      </c>
      <c r="F1236" s="172"/>
    </row>
    <row r="1237" spans="2:6" ht="14.25">
      <c r="B1237" s="62" t="s">
        <v>1113</v>
      </c>
      <c r="C1237" s="145">
        <v>0</v>
      </c>
      <c r="D1237" s="172"/>
      <c r="E1237" s="97"/>
      <c r="F1237" s="172"/>
    </row>
    <row r="1238" spans="2:6" ht="14.25">
      <c r="B1238" s="62" t="s">
        <v>1114</v>
      </c>
      <c r="C1238" s="145">
        <v>0</v>
      </c>
      <c r="D1238" s="172"/>
      <c r="E1238" s="97"/>
      <c r="F1238" s="172"/>
    </row>
    <row r="1239" spans="2:6" ht="14.25">
      <c r="B1239" s="62" t="s">
        <v>1115</v>
      </c>
      <c r="C1239" s="145">
        <v>0</v>
      </c>
      <c r="D1239" s="172"/>
      <c r="E1239" s="97"/>
      <c r="F1239" s="172"/>
    </row>
    <row r="1240" spans="2:6" ht="15">
      <c r="B1240" s="62" t="s">
        <v>166</v>
      </c>
      <c r="C1240" s="145">
        <v>264</v>
      </c>
      <c r="D1240" s="206">
        <v>126.96</v>
      </c>
      <c r="E1240" s="97">
        <v>-0.519090909090909</v>
      </c>
      <c r="F1240" s="172"/>
    </row>
    <row r="1241" spans="2:6" ht="15">
      <c r="B1241" s="62" t="s">
        <v>1116</v>
      </c>
      <c r="C1241" s="145">
        <v>1699</v>
      </c>
      <c r="D1241" s="206">
        <v>800</v>
      </c>
      <c r="E1241" s="97">
        <v>-0.5291347851677457</v>
      </c>
      <c r="F1241" s="172"/>
    </row>
    <row r="1242" spans="2:6" ht="14.25">
      <c r="B1242" s="158" t="s">
        <v>1117</v>
      </c>
      <c r="C1242" s="159">
        <v>0</v>
      </c>
      <c r="D1242" s="172"/>
      <c r="E1242" s="97"/>
      <c r="F1242" s="172"/>
    </row>
    <row r="1243" spans="2:6" ht="14.25">
      <c r="B1243" s="62" t="s">
        <v>156</v>
      </c>
      <c r="C1243" s="145">
        <v>0</v>
      </c>
      <c r="D1243" s="172"/>
      <c r="E1243" s="97"/>
      <c r="F1243" s="172"/>
    </row>
    <row r="1244" spans="2:6" ht="14.25">
      <c r="B1244" s="62" t="s">
        <v>157</v>
      </c>
      <c r="C1244" s="145">
        <v>0</v>
      </c>
      <c r="D1244" s="172"/>
      <c r="E1244" s="97"/>
      <c r="F1244" s="172"/>
    </row>
    <row r="1245" spans="2:6" ht="14.25">
      <c r="B1245" s="62" t="s">
        <v>159</v>
      </c>
      <c r="C1245" s="145">
        <v>0</v>
      </c>
      <c r="D1245" s="172"/>
      <c r="E1245" s="97"/>
      <c r="F1245" s="172"/>
    </row>
    <row r="1246" spans="2:6" ht="14.25">
      <c r="B1246" s="62" t="s">
        <v>1118</v>
      </c>
      <c r="C1246" s="145">
        <v>0</v>
      </c>
      <c r="D1246" s="172"/>
      <c r="E1246" s="97"/>
      <c r="F1246" s="172"/>
    </row>
    <row r="1247" spans="2:6" ht="14.25">
      <c r="B1247" s="62" t="s">
        <v>1119</v>
      </c>
      <c r="C1247" s="145">
        <v>0</v>
      </c>
      <c r="D1247" s="172"/>
      <c r="E1247" s="97"/>
      <c r="F1247" s="172"/>
    </row>
    <row r="1248" spans="2:6" ht="14.25">
      <c r="B1248" s="62" t="s">
        <v>1120</v>
      </c>
      <c r="C1248" s="145">
        <v>0</v>
      </c>
      <c r="D1248" s="172"/>
      <c r="E1248" s="97"/>
      <c r="F1248" s="172"/>
    </row>
    <row r="1249" spans="2:6" ht="14.25">
      <c r="B1249" s="62" t="s">
        <v>1121</v>
      </c>
      <c r="C1249" s="145">
        <v>0</v>
      </c>
      <c r="D1249" s="172"/>
      <c r="E1249" s="97"/>
      <c r="F1249" s="172"/>
    </row>
    <row r="1250" spans="2:6" ht="14.25">
      <c r="B1250" s="62" t="s">
        <v>1122</v>
      </c>
      <c r="C1250" s="145">
        <v>0</v>
      </c>
      <c r="D1250" s="172"/>
      <c r="E1250" s="97"/>
      <c r="F1250" s="172"/>
    </row>
    <row r="1251" spans="2:6" ht="14.25">
      <c r="B1251" s="62" t="s">
        <v>1123</v>
      </c>
      <c r="C1251" s="145">
        <v>0</v>
      </c>
      <c r="D1251" s="172"/>
      <c r="E1251" s="97"/>
      <c r="F1251" s="172"/>
    </row>
    <row r="1252" spans="2:6" ht="14.25">
      <c r="B1252" s="62" t="s">
        <v>1124</v>
      </c>
      <c r="C1252" s="145">
        <v>0</v>
      </c>
      <c r="D1252" s="172"/>
      <c r="E1252" s="97"/>
      <c r="F1252" s="172"/>
    </row>
    <row r="1253" spans="2:6" ht="14.25">
      <c r="B1253" s="62" t="s">
        <v>1125</v>
      </c>
      <c r="C1253" s="145">
        <v>0</v>
      </c>
      <c r="D1253" s="172"/>
      <c r="E1253" s="97"/>
      <c r="F1253" s="172"/>
    </row>
    <row r="1254" spans="2:6" ht="14.25">
      <c r="B1254" s="62" t="s">
        <v>1126</v>
      </c>
      <c r="C1254" s="145">
        <v>0</v>
      </c>
      <c r="D1254" s="172"/>
      <c r="E1254" s="97"/>
      <c r="F1254" s="172"/>
    </row>
    <row r="1255" spans="2:6" ht="14.25">
      <c r="B1255" s="62" t="s">
        <v>1127</v>
      </c>
      <c r="C1255" s="145">
        <v>0</v>
      </c>
      <c r="D1255" s="172"/>
      <c r="E1255" s="97"/>
      <c r="F1255" s="172"/>
    </row>
    <row r="1256" spans="2:6" ht="14.25">
      <c r="B1256" s="62" t="s">
        <v>1128</v>
      </c>
      <c r="C1256" s="145">
        <v>0</v>
      </c>
      <c r="D1256" s="172"/>
      <c r="E1256" s="97"/>
      <c r="F1256" s="172"/>
    </row>
    <row r="1257" spans="2:6" ht="14.25">
      <c r="B1257" s="62" t="s">
        <v>1129</v>
      </c>
      <c r="C1257" s="145">
        <v>0</v>
      </c>
      <c r="D1257" s="172"/>
      <c r="E1257" s="97"/>
      <c r="F1257" s="172"/>
    </row>
    <row r="1258" spans="2:6" ht="14.25">
      <c r="B1258" s="62" t="s">
        <v>1130</v>
      </c>
      <c r="C1258" s="145">
        <v>0</v>
      </c>
      <c r="D1258" s="172"/>
      <c r="E1258" s="97"/>
      <c r="F1258" s="172"/>
    </row>
    <row r="1259" spans="2:6" ht="14.25">
      <c r="B1259" s="62" t="s">
        <v>166</v>
      </c>
      <c r="C1259" s="145">
        <v>0</v>
      </c>
      <c r="D1259" s="172"/>
      <c r="E1259" s="97"/>
      <c r="F1259" s="172"/>
    </row>
    <row r="1260" spans="2:6" ht="14.25">
      <c r="B1260" s="62" t="s">
        <v>1131</v>
      </c>
      <c r="C1260" s="145">
        <v>0</v>
      </c>
      <c r="D1260" s="172"/>
      <c r="E1260" s="97"/>
      <c r="F1260" s="172"/>
    </row>
    <row r="1261" spans="2:6" ht="14.25">
      <c r="B1261" s="158" t="s">
        <v>1132</v>
      </c>
      <c r="C1261" s="159">
        <v>4</v>
      </c>
      <c r="D1261" s="172"/>
      <c r="E1261" s="97">
        <v>-1</v>
      </c>
      <c r="F1261" s="172"/>
    </row>
    <row r="1262" spans="2:6" ht="14.25">
      <c r="B1262" s="62" t="s">
        <v>156</v>
      </c>
      <c r="C1262" s="145">
        <v>0</v>
      </c>
      <c r="D1262" s="172"/>
      <c r="E1262" s="97"/>
      <c r="F1262" s="172"/>
    </row>
    <row r="1263" spans="2:6" ht="14.25">
      <c r="B1263" s="62" t="s">
        <v>157</v>
      </c>
      <c r="C1263" s="145">
        <v>0</v>
      </c>
      <c r="D1263" s="172"/>
      <c r="E1263" s="97"/>
      <c r="F1263" s="172"/>
    </row>
    <row r="1264" spans="2:6" ht="14.25">
      <c r="B1264" s="62" t="s">
        <v>159</v>
      </c>
      <c r="C1264" s="145">
        <v>0</v>
      </c>
      <c r="D1264" s="172"/>
      <c r="E1264" s="97"/>
      <c r="F1264" s="172"/>
    </row>
    <row r="1265" spans="2:6" ht="14.25">
      <c r="B1265" s="62" t="s">
        <v>1133</v>
      </c>
      <c r="C1265" s="145">
        <v>4</v>
      </c>
      <c r="D1265" s="172"/>
      <c r="E1265" s="97">
        <v>-1</v>
      </c>
      <c r="F1265" s="172"/>
    </row>
    <row r="1266" spans="2:6" ht="14.25">
      <c r="B1266" s="62" t="s">
        <v>1134</v>
      </c>
      <c r="C1266" s="145">
        <v>0</v>
      </c>
      <c r="D1266" s="172"/>
      <c r="E1266" s="97"/>
      <c r="F1266" s="172"/>
    </row>
    <row r="1267" spans="2:6" ht="14.25">
      <c r="B1267" s="62" t="s">
        <v>1135</v>
      </c>
      <c r="C1267" s="145">
        <v>0</v>
      </c>
      <c r="D1267" s="172"/>
      <c r="E1267" s="97"/>
      <c r="F1267" s="172"/>
    </row>
    <row r="1268" spans="2:6" ht="14.25">
      <c r="B1268" s="62" t="s">
        <v>166</v>
      </c>
      <c r="C1268" s="145">
        <v>0</v>
      </c>
      <c r="D1268" s="172"/>
      <c r="E1268" s="97"/>
      <c r="F1268" s="172"/>
    </row>
    <row r="1269" spans="2:6" ht="14.25">
      <c r="B1269" s="62" t="s">
        <v>1136</v>
      </c>
      <c r="C1269" s="145">
        <v>0</v>
      </c>
      <c r="D1269" s="172"/>
      <c r="E1269" s="97"/>
      <c r="F1269" s="172"/>
    </row>
    <row r="1270" spans="2:6" s="242" customFormat="1" ht="15">
      <c r="B1270" s="239" t="s">
        <v>1137</v>
      </c>
      <c r="C1270" s="245">
        <v>46</v>
      </c>
      <c r="D1270" s="149">
        <v>11</v>
      </c>
      <c r="E1270" s="97">
        <v>-0.7608695652173914</v>
      </c>
      <c r="F1270" s="237"/>
    </row>
    <row r="1271" spans="2:6" ht="14.25">
      <c r="B1271" s="62" t="s">
        <v>156</v>
      </c>
      <c r="C1271" s="145">
        <v>0</v>
      </c>
      <c r="D1271" s="172"/>
      <c r="E1271" s="97"/>
      <c r="F1271" s="172"/>
    </row>
    <row r="1272" spans="2:6" ht="14.25">
      <c r="B1272" s="62" t="s">
        <v>157</v>
      </c>
      <c r="C1272" s="145">
        <v>0</v>
      </c>
      <c r="D1272" s="172"/>
      <c r="E1272" s="97"/>
      <c r="F1272" s="172"/>
    </row>
    <row r="1273" spans="2:6" ht="14.25">
      <c r="B1273" s="62" t="s">
        <v>159</v>
      </c>
      <c r="C1273" s="145">
        <v>0</v>
      </c>
      <c r="D1273" s="172"/>
      <c r="E1273" s="97"/>
      <c r="F1273" s="172"/>
    </row>
    <row r="1274" spans="2:6" ht="15">
      <c r="B1274" s="62" t="s">
        <v>1138</v>
      </c>
      <c r="C1274" s="145">
        <v>0</v>
      </c>
      <c r="D1274" s="206">
        <v>11</v>
      </c>
      <c r="E1274" s="97"/>
      <c r="F1274" s="172"/>
    </row>
    <row r="1275" spans="2:6" ht="14.25">
      <c r="B1275" s="62" t="s">
        <v>1139</v>
      </c>
      <c r="C1275" s="145">
        <v>0</v>
      </c>
      <c r="D1275" s="172"/>
      <c r="E1275" s="97"/>
      <c r="F1275" s="172"/>
    </row>
    <row r="1276" spans="2:6" ht="14.25">
      <c r="B1276" s="62" t="s">
        <v>1140</v>
      </c>
      <c r="C1276" s="145">
        <v>7</v>
      </c>
      <c r="D1276" s="172"/>
      <c r="E1276" s="97">
        <v>-1</v>
      </c>
      <c r="F1276" s="172"/>
    </row>
    <row r="1277" spans="2:6" ht="14.25">
      <c r="B1277" s="62" t="s">
        <v>1141</v>
      </c>
      <c r="C1277" s="145">
        <v>23</v>
      </c>
      <c r="D1277" s="172"/>
      <c r="E1277" s="97">
        <v>-1</v>
      </c>
      <c r="F1277" s="172"/>
    </row>
    <row r="1278" spans="2:6" ht="14.25">
      <c r="B1278" s="62" t="s">
        <v>1142</v>
      </c>
      <c r="C1278" s="145">
        <v>0</v>
      </c>
      <c r="D1278" s="172"/>
      <c r="E1278" s="97"/>
      <c r="F1278" s="172"/>
    </row>
    <row r="1279" spans="2:6" ht="14.25">
      <c r="B1279" s="62" t="s">
        <v>1143</v>
      </c>
      <c r="C1279" s="145">
        <v>0</v>
      </c>
      <c r="D1279" s="172"/>
      <c r="E1279" s="97"/>
      <c r="F1279" s="172"/>
    </row>
    <row r="1280" spans="2:6" ht="14.25">
      <c r="B1280" s="62" t="s">
        <v>1144</v>
      </c>
      <c r="C1280" s="145">
        <v>0</v>
      </c>
      <c r="D1280" s="172"/>
      <c r="E1280" s="97"/>
      <c r="F1280" s="172"/>
    </row>
    <row r="1281" spans="2:6" ht="14.25">
      <c r="B1281" s="62" t="s">
        <v>1145</v>
      </c>
      <c r="C1281" s="145">
        <v>0</v>
      </c>
      <c r="D1281" s="172"/>
      <c r="E1281" s="97"/>
      <c r="F1281" s="172"/>
    </row>
    <row r="1282" spans="2:6" ht="14.25">
      <c r="B1282" s="62" t="s">
        <v>1146</v>
      </c>
      <c r="C1282" s="145">
        <v>16</v>
      </c>
      <c r="D1282" s="172"/>
      <c r="E1282" s="97">
        <v>-1</v>
      </c>
      <c r="F1282" s="172"/>
    </row>
    <row r="1283" spans="2:6" s="238" customFormat="1" ht="15">
      <c r="B1283" s="243" t="s">
        <v>1147</v>
      </c>
      <c r="C1283" s="244">
        <v>180</v>
      </c>
      <c r="D1283" s="149">
        <v>105</v>
      </c>
      <c r="E1283" s="97">
        <v>-0.41666666666666663</v>
      </c>
      <c r="F1283" s="237"/>
    </row>
    <row r="1284" spans="2:6" ht="14.25">
      <c r="B1284" s="62" t="s">
        <v>156</v>
      </c>
      <c r="C1284" s="145">
        <v>0</v>
      </c>
      <c r="D1284" s="172"/>
      <c r="E1284" s="97"/>
      <c r="F1284" s="172"/>
    </row>
    <row r="1285" spans="2:6" ht="14.25">
      <c r="B1285" s="62" t="s">
        <v>157</v>
      </c>
      <c r="C1285" s="145">
        <v>0</v>
      </c>
      <c r="D1285" s="172"/>
      <c r="E1285" s="97"/>
      <c r="F1285" s="172"/>
    </row>
    <row r="1286" spans="2:6" ht="14.25">
      <c r="B1286" s="62" t="s">
        <v>159</v>
      </c>
      <c r="C1286" s="145">
        <v>0</v>
      </c>
      <c r="D1286" s="172"/>
      <c r="E1286" s="97"/>
      <c r="F1286" s="172"/>
    </row>
    <row r="1287" spans="2:6" ht="14.25">
      <c r="B1287" s="62" t="s">
        <v>1148</v>
      </c>
      <c r="C1287" s="145">
        <v>0</v>
      </c>
      <c r="D1287" s="172"/>
      <c r="E1287" s="97"/>
      <c r="F1287" s="172"/>
    </row>
    <row r="1288" spans="2:6" ht="14.25">
      <c r="B1288" s="62" t="s">
        <v>1149</v>
      </c>
      <c r="C1288" s="145">
        <v>0</v>
      </c>
      <c r="D1288" s="172"/>
      <c r="E1288" s="97"/>
      <c r="F1288" s="172"/>
    </row>
    <row r="1289" spans="2:6" ht="14.25">
      <c r="B1289" s="62" t="s">
        <v>1150</v>
      </c>
      <c r="C1289" s="236">
        <v>0</v>
      </c>
      <c r="D1289" s="172"/>
      <c r="E1289" s="97"/>
      <c r="F1289" s="172"/>
    </row>
    <row r="1290" spans="2:6" ht="14.25">
      <c r="B1290" s="62" t="s">
        <v>1151</v>
      </c>
      <c r="C1290" s="145">
        <v>0</v>
      </c>
      <c r="D1290" s="172"/>
      <c r="E1290" s="97"/>
      <c r="F1290" s="172"/>
    </row>
    <row r="1291" spans="2:6" ht="15">
      <c r="B1291" s="62" t="s">
        <v>1152</v>
      </c>
      <c r="C1291" s="145">
        <v>180</v>
      </c>
      <c r="D1291" s="206">
        <v>105</v>
      </c>
      <c r="E1291" s="97">
        <v>-0.41666666666666663</v>
      </c>
      <c r="F1291" s="172"/>
    </row>
    <row r="1292" spans="2:6" ht="14.25">
      <c r="B1292" s="62" t="s">
        <v>1153</v>
      </c>
      <c r="C1292" s="145">
        <v>0</v>
      </c>
      <c r="D1292" s="172"/>
      <c r="E1292" s="97"/>
      <c r="F1292" s="172"/>
    </row>
    <row r="1293" spans="2:6" ht="14.25">
      <c r="B1293" s="62" t="s">
        <v>1154</v>
      </c>
      <c r="C1293" s="145">
        <v>0</v>
      </c>
      <c r="D1293" s="172"/>
      <c r="E1293" s="97"/>
      <c r="F1293" s="172"/>
    </row>
    <row r="1294" spans="2:6" ht="14.25">
      <c r="B1294" s="62" t="s">
        <v>1155</v>
      </c>
      <c r="C1294" s="145">
        <v>0</v>
      </c>
      <c r="D1294" s="172"/>
      <c r="E1294" s="97"/>
      <c r="F1294" s="172"/>
    </row>
    <row r="1295" spans="2:6" ht="14.25">
      <c r="B1295" s="62" t="s">
        <v>1156</v>
      </c>
      <c r="C1295" s="145">
        <v>0</v>
      </c>
      <c r="D1295" s="172"/>
      <c r="E1295" s="97"/>
      <c r="F1295" s="172"/>
    </row>
    <row r="1296" spans="2:6" ht="14.25">
      <c r="B1296" s="62" t="s">
        <v>1157</v>
      </c>
      <c r="C1296" s="145">
        <v>0</v>
      </c>
      <c r="D1296" s="172"/>
      <c r="E1296" s="97"/>
      <c r="F1296" s="172"/>
    </row>
    <row r="1297" spans="2:6" ht="14.25">
      <c r="B1297" s="62" t="s">
        <v>1158</v>
      </c>
      <c r="C1297" s="145">
        <v>0</v>
      </c>
      <c r="D1297" s="172"/>
      <c r="E1297" s="97"/>
      <c r="F1297" s="172"/>
    </row>
    <row r="1298" spans="2:6" ht="14.25">
      <c r="B1298" s="158" t="s">
        <v>1159</v>
      </c>
      <c r="C1298" s="145">
        <v>0</v>
      </c>
      <c r="D1298" s="172"/>
      <c r="E1298" s="97"/>
      <c r="F1298" s="172"/>
    </row>
    <row r="1299" spans="2:6" ht="14.25">
      <c r="B1299" s="62" t="s">
        <v>1160</v>
      </c>
      <c r="C1299" s="145">
        <v>0</v>
      </c>
      <c r="D1299" s="172"/>
      <c r="E1299" s="97"/>
      <c r="F1299" s="172"/>
    </row>
    <row r="1300" spans="2:6" s="230" customFormat="1" ht="14.25">
      <c r="B1300" s="216" t="s">
        <v>1161</v>
      </c>
      <c r="C1300" s="217">
        <v>29147</v>
      </c>
      <c r="D1300" s="231">
        <f>D1301+D1310+D1314</f>
        <v>11141</v>
      </c>
      <c r="E1300" s="97">
        <v>-0.6177651216248671</v>
      </c>
      <c r="F1300" s="229"/>
    </row>
    <row r="1301" spans="2:6" s="238" customFormat="1" ht="15">
      <c r="B1301" s="243" t="s">
        <v>1162</v>
      </c>
      <c r="C1301" s="244">
        <v>24745</v>
      </c>
      <c r="D1301" s="149">
        <v>6131</v>
      </c>
      <c r="E1301" s="97">
        <v>-0.752232774297838</v>
      </c>
      <c r="F1301" s="237"/>
    </row>
    <row r="1302" spans="2:6" ht="14.25">
      <c r="B1302" s="62" t="s">
        <v>1163</v>
      </c>
      <c r="C1302" s="145">
        <v>0</v>
      </c>
      <c r="D1302" s="172"/>
      <c r="E1302" s="97"/>
      <c r="F1302" s="172"/>
    </row>
    <row r="1303" spans="2:6" ht="14.25">
      <c r="B1303" s="62" t="s">
        <v>1164</v>
      </c>
      <c r="C1303" s="145">
        <v>0</v>
      </c>
      <c r="D1303" s="172"/>
      <c r="E1303" s="97"/>
      <c r="F1303" s="172"/>
    </row>
    <row r="1304" spans="2:6" ht="14.25">
      <c r="B1304" s="62" t="s">
        <v>1165</v>
      </c>
      <c r="C1304" s="145">
        <v>5102</v>
      </c>
      <c r="D1304" s="172"/>
      <c r="E1304" s="97">
        <v>-1</v>
      </c>
      <c r="F1304" s="172"/>
    </row>
    <row r="1305" spans="2:6" ht="14.25">
      <c r="B1305" s="62" t="s">
        <v>1166</v>
      </c>
      <c r="C1305" s="145">
        <v>0</v>
      </c>
      <c r="D1305" s="172"/>
      <c r="E1305" s="97"/>
      <c r="F1305" s="172"/>
    </row>
    <row r="1306" spans="2:6" ht="14.25">
      <c r="B1306" s="62" t="s">
        <v>1167</v>
      </c>
      <c r="C1306" s="145">
        <v>0</v>
      </c>
      <c r="D1306" s="172"/>
      <c r="E1306" s="97"/>
      <c r="F1306" s="172"/>
    </row>
    <row r="1307" spans="2:6" ht="15">
      <c r="B1307" s="62" t="s">
        <v>1168</v>
      </c>
      <c r="C1307" s="145">
        <v>2072</v>
      </c>
      <c r="D1307" s="206">
        <v>6131</v>
      </c>
      <c r="E1307" s="97">
        <v>1.958976833976834</v>
      </c>
      <c r="F1307" s="172"/>
    </row>
    <row r="1308" spans="2:6" ht="14.25">
      <c r="B1308" s="62" t="s">
        <v>1169</v>
      </c>
      <c r="C1308" s="145">
        <v>0</v>
      </c>
      <c r="D1308" s="172"/>
      <c r="E1308" s="97"/>
      <c r="F1308" s="172"/>
    </row>
    <row r="1309" spans="2:6" ht="14.25">
      <c r="B1309" s="62" t="s">
        <v>1170</v>
      </c>
      <c r="C1309" s="145">
        <v>17571</v>
      </c>
      <c r="D1309" s="172"/>
      <c r="E1309" s="97">
        <v>-1</v>
      </c>
      <c r="F1309" s="172"/>
    </row>
    <row r="1310" spans="2:6" s="238" customFormat="1" ht="14.25">
      <c r="B1310" s="243" t="s">
        <v>1171</v>
      </c>
      <c r="C1310" s="244">
        <v>3646</v>
      </c>
      <c r="D1310" s="237">
        <v>3881</v>
      </c>
      <c r="E1310" s="97">
        <v>0.06445419637959415</v>
      </c>
      <c r="F1310" s="237"/>
    </row>
    <row r="1311" spans="2:6" ht="15">
      <c r="B1311" s="62" t="s">
        <v>1172</v>
      </c>
      <c r="C1311" s="145">
        <v>3051</v>
      </c>
      <c r="D1311" s="206">
        <v>3203.23</v>
      </c>
      <c r="E1311" s="97">
        <v>0.04989511635529342</v>
      </c>
      <c r="F1311" s="172"/>
    </row>
    <row r="1312" spans="2:6" ht="15">
      <c r="B1312" s="62" t="s">
        <v>1173</v>
      </c>
      <c r="C1312" s="145">
        <v>595</v>
      </c>
      <c r="D1312" s="206">
        <v>677.32</v>
      </c>
      <c r="E1312" s="97">
        <v>0.13835294117647057</v>
      </c>
      <c r="F1312" s="172"/>
    </row>
    <row r="1313" spans="2:6" ht="14.25">
      <c r="B1313" s="62" t="s">
        <v>1174</v>
      </c>
      <c r="C1313" s="145">
        <v>0</v>
      </c>
      <c r="D1313" s="172"/>
      <c r="E1313" s="97"/>
      <c r="F1313" s="172"/>
    </row>
    <row r="1314" spans="2:6" s="238" customFormat="1" ht="15">
      <c r="B1314" s="243" t="s">
        <v>1175</v>
      </c>
      <c r="C1314" s="244">
        <v>756</v>
      </c>
      <c r="D1314" s="149">
        <v>1129</v>
      </c>
      <c r="E1314" s="97">
        <v>0.4933862433862435</v>
      </c>
      <c r="F1314" s="237"/>
    </row>
    <row r="1315" spans="2:6" ht="14.25">
      <c r="B1315" s="62" t="s">
        <v>1176</v>
      </c>
      <c r="C1315" s="145">
        <v>0</v>
      </c>
      <c r="D1315" s="172"/>
      <c r="E1315" s="97"/>
      <c r="F1315" s="172"/>
    </row>
    <row r="1316" spans="2:6" ht="15">
      <c r="B1316" s="62" t="s">
        <v>1177</v>
      </c>
      <c r="C1316" s="145">
        <v>706</v>
      </c>
      <c r="D1316" s="206">
        <v>1129</v>
      </c>
      <c r="E1316" s="97">
        <v>0.5991501416430596</v>
      </c>
      <c r="F1316" s="172"/>
    </row>
    <row r="1317" spans="2:6" ht="14.25">
      <c r="B1317" s="62" t="s">
        <v>1178</v>
      </c>
      <c r="C1317" s="145">
        <v>50</v>
      </c>
      <c r="D1317" s="172"/>
      <c r="E1317" s="97">
        <v>-1</v>
      </c>
      <c r="F1317" s="172"/>
    </row>
    <row r="1318" spans="2:6" s="230" customFormat="1" ht="14.25">
      <c r="B1318" s="216" t="s">
        <v>1179</v>
      </c>
      <c r="C1318" s="217">
        <v>1943</v>
      </c>
      <c r="D1318" s="231">
        <f>D1319+D1334+D1353</f>
        <v>877</v>
      </c>
      <c r="E1318" s="97">
        <v>-0.5486361296963458</v>
      </c>
      <c r="F1318" s="229"/>
    </row>
    <row r="1319" spans="2:6" s="238" customFormat="1" ht="14.25">
      <c r="B1319" s="243" t="s">
        <v>1180</v>
      </c>
      <c r="C1319" s="244">
        <v>1744</v>
      </c>
      <c r="D1319" s="237">
        <v>402</v>
      </c>
      <c r="E1319" s="97">
        <v>-0.7694954128440367</v>
      </c>
      <c r="F1319" s="237"/>
    </row>
    <row r="1320" spans="2:6" ht="15">
      <c r="B1320" s="62" t="s">
        <v>156</v>
      </c>
      <c r="C1320" s="145">
        <v>243</v>
      </c>
      <c r="D1320" s="206">
        <v>138.87</v>
      </c>
      <c r="E1320" s="97">
        <v>-0.4285185185185185</v>
      </c>
      <c r="F1320" s="172"/>
    </row>
    <row r="1321" spans="2:6" ht="14.25">
      <c r="B1321" s="62" t="s">
        <v>157</v>
      </c>
      <c r="C1321" s="145">
        <v>0</v>
      </c>
      <c r="D1321" s="172"/>
      <c r="E1321" s="97"/>
      <c r="F1321" s="172"/>
    </row>
    <row r="1322" spans="2:6" ht="14.25">
      <c r="B1322" s="62" t="s">
        <v>159</v>
      </c>
      <c r="C1322" s="145">
        <v>0</v>
      </c>
      <c r="D1322" s="172"/>
      <c r="E1322" s="97"/>
      <c r="F1322" s="172"/>
    </row>
    <row r="1323" spans="2:6" ht="14.25">
      <c r="B1323" s="62" t="s">
        <v>1181</v>
      </c>
      <c r="C1323" s="145">
        <v>0</v>
      </c>
      <c r="D1323" s="172"/>
      <c r="E1323" s="97"/>
      <c r="F1323" s="172"/>
    </row>
    <row r="1324" spans="2:6" ht="14.25">
      <c r="B1324" s="62" t="s">
        <v>1182</v>
      </c>
      <c r="C1324" s="145">
        <v>0</v>
      </c>
      <c r="D1324" s="172"/>
      <c r="E1324" s="97"/>
      <c r="F1324" s="172"/>
    </row>
    <row r="1325" spans="2:6" ht="14.25">
      <c r="B1325" s="62" t="s">
        <v>1183</v>
      </c>
      <c r="C1325" s="145">
        <v>10</v>
      </c>
      <c r="D1325" s="172"/>
      <c r="E1325" s="97">
        <v>-1</v>
      </c>
      <c r="F1325" s="172"/>
    </row>
    <row r="1326" spans="2:6" ht="14.25">
      <c r="B1326" s="62" t="s">
        <v>1184</v>
      </c>
      <c r="C1326" s="145">
        <v>0</v>
      </c>
      <c r="D1326" s="172"/>
      <c r="E1326" s="97"/>
      <c r="F1326" s="172"/>
    </row>
    <row r="1327" spans="2:6" ht="15">
      <c r="B1327" s="62" t="s">
        <v>1185</v>
      </c>
      <c r="C1327" s="145">
        <v>12</v>
      </c>
      <c r="D1327" s="206"/>
      <c r="E1327" s="97">
        <v>-1</v>
      </c>
      <c r="F1327" s="172"/>
    </row>
    <row r="1328" spans="2:6" ht="15">
      <c r="B1328" s="62" t="s">
        <v>1186</v>
      </c>
      <c r="C1328" s="145">
        <v>884</v>
      </c>
      <c r="D1328" s="206">
        <v>4.5</v>
      </c>
      <c r="E1328" s="97">
        <v>-0.9949095022624435</v>
      </c>
      <c r="F1328" s="172"/>
    </row>
    <row r="1329" spans="2:6" ht="14.25">
      <c r="B1329" s="62" t="s">
        <v>1187</v>
      </c>
      <c r="C1329" s="145">
        <v>0</v>
      </c>
      <c r="D1329" s="172"/>
      <c r="E1329" s="97"/>
      <c r="F1329" s="172"/>
    </row>
    <row r="1330" spans="2:6" ht="15">
      <c r="B1330" s="62" t="s">
        <v>1188</v>
      </c>
      <c r="C1330" s="145">
        <v>234</v>
      </c>
      <c r="D1330" s="206">
        <v>234</v>
      </c>
      <c r="E1330" s="97">
        <v>0</v>
      </c>
      <c r="F1330" s="172"/>
    </row>
    <row r="1331" spans="2:6" ht="14.25">
      <c r="B1331" s="62" t="s">
        <v>1189</v>
      </c>
      <c r="C1331" s="145">
        <v>0</v>
      </c>
      <c r="D1331" s="172"/>
      <c r="E1331" s="97"/>
      <c r="F1331" s="172"/>
    </row>
    <row r="1332" spans="2:6" ht="15">
      <c r="B1332" s="62" t="s">
        <v>166</v>
      </c>
      <c r="C1332" s="145">
        <v>78</v>
      </c>
      <c r="D1332" s="206">
        <v>24.64</v>
      </c>
      <c r="E1332" s="97">
        <v>-0.6841025641025641</v>
      </c>
      <c r="F1332" s="172"/>
    </row>
    <row r="1333" spans="2:6" ht="14.25">
      <c r="B1333" s="62" t="s">
        <v>1190</v>
      </c>
      <c r="C1333" s="145">
        <v>283</v>
      </c>
      <c r="D1333" s="172"/>
      <c r="E1333" s="97">
        <v>-1</v>
      </c>
      <c r="F1333" s="172"/>
    </row>
    <row r="1334" spans="2:6" s="238" customFormat="1" ht="15">
      <c r="B1334" s="243" t="s">
        <v>1191</v>
      </c>
      <c r="C1334" s="236">
        <v>0</v>
      </c>
      <c r="D1334" s="149">
        <v>58</v>
      </c>
      <c r="E1334" s="97"/>
      <c r="F1334" s="237"/>
    </row>
    <row r="1335" spans="2:6" ht="15">
      <c r="B1335" s="62" t="s">
        <v>156</v>
      </c>
      <c r="C1335" s="145">
        <v>0</v>
      </c>
      <c r="D1335" s="206">
        <v>58</v>
      </c>
      <c r="E1335" s="97"/>
      <c r="F1335" s="172"/>
    </row>
    <row r="1336" spans="2:6" ht="14.25">
      <c r="B1336" s="62" t="s">
        <v>157</v>
      </c>
      <c r="C1336" s="145">
        <v>0</v>
      </c>
      <c r="D1336" s="172"/>
      <c r="E1336" s="97"/>
      <c r="F1336" s="172"/>
    </row>
    <row r="1337" spans="2:6" ht="14.25">
      <c r="B1337" s="62" t="s">
        <v>159</v>
      </c>
      <c r="C1337" s="145">
        <v>0</v>
      </c>
      <c r="D1337" s="172"/>
      <c r="E1337" s="97"/>
      <c r="F1337" s="172"/>
    </row>
    <row r="1338" spans="2:6" ht="14.25">
      <c r="B1338" s="62" t="s">
        <v>1192</v>
      </c>
      <c r="C1338" s="145">
        <v>0</v>
      </c>
      <c r="D1338" s="172"/>
      <c r="E1338" s="97"/>
      <c r="F1338" s="172"/>
    </row>
    <row r="1339" spans="2:6" ht="14.25">
      <c r="B1339" s="62" t="s">
        <v>1193</v>
      </c>
      <c r="C1339" s="145">
        <v>0</v>
      </c>
      <c r="D1339" s="172"/>
      <c r="E1339" s="97"/>
      <c r="F1339" s="172"/>
    </row>
    <row r="1340" spans="2:6" ht="14.25">
      <c r="B1340" s="62" t="s">
        <v>1194</v>
      </c>
      <c r="C1340" s="145">
        <v>0</v>
      </c>
      <c r="D1340" s="172"/>
      <c r="E1340" s="97"/>
      <c r="F1340" s="172"/>
    </row>
    <row r="1341" spans="2:6" ht="14.25">
      <c r="B1341" s="62" t="s">
        <v>1195</v>
      </c>
      <c r="C1341" s="145">
        <v>0</v>
      </c>
      <c r="D1341" s="172"/>
      <c r="E1341" s="97"/>
      <c r="F1341" s="172"/>
    </row>
    <row r="1342" spans="2:6" ht="14.25">
      <c r="B1342" s="62" t="s">
        <v>1196</v>
      </c>
      <c r="C1342" s="145">
        <v>0</v>
      </c>
      <c r="D1342" s="172"/>
      <c r="E1342" s="97"/>
      <c r="F1342" s="172"/>
    </row>
    <row r="1343" spans="2:6" ht="14.25">
      <c r="B1343" s="62" t="s">
        <v>1197</v>
      </c>
      <c r="C1343" s="145">
        <v>0</v>
      </c>
      <c r="D1343" s="172"/>
      <c r="E1343" s="97"/>
      <c r="F1343" s="172"/>
    </row>
    <row r="1344" spans="2:6" ht="14.25">
      <c r="B1344" s="62" t="s">
        <v>1198</v>
      </c>
      <c r="C1344" s="145">
        <v>0</v>
      </c>
      <c r="D1344" s="172"/>
      <c r="E1344" s="97"/>
      <c r="F1344" s="172"/>
    </row>
    <row r="1345" spans="2:6" ht="14.25">
      <c r="B1345" s="62" t="s">
        <v>1199</v>
      </c>
      <c r="C1345" s="145">
        <v>0</v>
      </c>
      <c r="D1345" s="172"/>
      <c r="E1345" s="97"/>
      <c r="F1345" s="172"/>
    </row>
    <row r="1346" spans="2:6" ht="14.25">
      <c r="B1346" s="62" t="s">
        <v>166</v>
      </c>
      <c r="C1346" s="145">
        <v>0</v>
      </c>
      <c r="D1346" s="172"/>
      <c r="E1346" s="97"/>
      <c r="F1346" s="172"/>
    </row>
    <row r="1347" spans="2:6" ht="14.25">
      <c r="B1347" s="62" t="s">
        <v>1200</v>
      </c>
      <c r="C1347" s="145">
        <v>0</v>
      </c>
      <c r="D1347" s="172"/>
      <c r="E1347" s="97"/>
      <c r="F1347" s="172"/>
    </row>
    <row r="1348" spans="2:6" ht="14.25">
      <c r="B1348" s="158" t="s">
        <v>1201</v>
      </c>
      <c r="C1348" s="145">
        <v>0</v>
      </c>
      <c r="D1348" s="172"/>
      <c r="E1348" s="97"/>
      <c r="F1348" s="172"/>
    </row>
    <row r="1349" spans="2:6" ht="14.25">
      <c r="B1349" s="62" t="s">
        <v>1202</v>
      </c>
      <c r="C1349" s="145">
        <v>0</v>
      </c>
      <c r="D1349" s="172"/>
      <c r="E1349" s="97"/>
      <c r="F1349" s="172"/>
    </row>
    <row r="1350" spans="2:6" ht="14.25">
      <c r="B1350" s="62" t="s">
        <v>1203</v>
      </c>
      <c r="C1350" s="145">
        <v>0</v>
      </c>
      <c r="D1350" s="172"/>
      <c r="E1350" s="97"/>
      <c r="F1350" s="172"/>
    </row>
    <row r="1351" spans="2:6" ht="14.25">
      <c r="B1351" s="62" t="s">
        <v>1204</v>
      </c>
      <c r="C1351" s="145">
        <v>0</v>
      </c>
      <c r="D1351" s="172"/>
      <c r="E1351" s="97"/>
      <c r="F1351" s="172"/>
    </row>
    <row r="1352" spans="2:6" ht="14.25">
      <c r="B1352" s="62" t="s">
        <v>1205</v>
      </c>
      <c r="C1352" s="145">
        <v>0</v>
      </c>
      <c r="D1352" s="172"/>
      <c r="E1352" s="97"/>
      <c r="F1352" s="172"/>
    </row>
    <row r="1353" spans="2:6" s="238" customFormat="1" ht="15">
      <c r="B1353" s="243" t="s">
        <v>1206</v>
      </c>
      <c r="C1353" s="244">
        <v>0</v>
      </c>
      <c r="D1353" s="149">
        <v>417</v>
      </c>
      <c r="E1353" s="97"/>
      <c r="F1353" s="237"/>
    </row>
    <row r="1354" spans="2:6" ht="15">
      <c r="B1354" s="62" t="s">
        <v>1207</v>
      </c>
      <c r="C1354" s="145">
        <v>0</v>
      </c>
      <c r="D1354" s="206">
        <v>417</v>
      </c>
      <c r="E1354" s="97"/>
      <c r="F1354" s="172"/>
    </row>
    <row r="1355" spans="2:6" ht="14.25">
      <c r="B1355" s="62" t="s">
        <v>1208</v>
      </c>
      <c r="C1355" s="145">
        <v>0</v>
      </c>
      <c r="D1355" s="172"/>
      <c r="E1355" s="97"/>
      <c r="F1355" s="172"/>
    </row>
    <row r="1356" spans="2:6" ht="14.25">
      <c r="B1356" s="62" t="s">
        <v>1209</v>
      </c>
      <c r="C1356" s="145">
        <v>0</v>
      </c>
      <c r="D1356" s="172"/>
      <c r="E1356" s="97"/>
      <c r="F1356" s="172"/>
    </row>
    <row r="1357" spans="2:6" ht="14.25">
      <c r="B1357" s="62" t="s">
        <v>1210</v>
      </c>
      <c r="C1357" s="145">
        <v>0</v>
      </c>
      <c r="D1357" s="172"/>
      <c r="E1357" s="97"/>
      <c r="F1357" s="172"/>
    </row>
    <row r="1358" spans="2:6" ht="14.25">
      <c r="B1358" s="62" t="s">
        <v>1211</v>
      </c>
      <c r="C1358" s="145">
        <v>0</v>
      </c>
      <c r="D1358" s="172"/>
      <c r="E1358" s="97"/>
      <c r="F1358" s="172"/>
    </row>
    <row r="1359" spans="2:6" ht="14.25">
      <c r="B1359" s="158" t="s">
        <v>1212</v>
      </c>
      <c r="C1359" s="159">
        <v>199</v>
      </c>
      <c r="D1359" s="172"/>
      <c r="E1359" s="97">
        <v>-1</v>
      </c>
      <c r="F1359" s="172"/>
    </row>
    <row r="1360" spans="2:6" ht="14.25">
      <c r="B1360" s="62" t="s">
        <v>1213</v>
      </c>
      <c r="C1360" s="145">
        <v>0</v>
      </c>
      <c r="D1360" s="172"/>
      <c r="E1360" s="97"/>
      <c r="F1360" s="172"/>
    </row>
    <row r="1361" spans="2:6" ht="14.25">
      <c r="B1361" s="62" t="s">
        <v>1214</v>
      </c>
      <c r="C1361" s="145">
        <v>0</v>
      </c>
      <c r="D1361" s="172"/>
      <c r="E1361" s="97"/>
      <c r="F1361" s="172"/>
    </row>
    <row r="1362" spans="2:6" ht="14.25">
      <c r="B1362" s="62" t="s">
        <v>1215</v>
      </c>
      <c r="C1362" s="145">
        <v>0</v>
      </c>
      <c r="D1362" s="172"/>
      <c r="E1362" s="97"/>
      <c r="F1362" s="172"/>
    </row>
    <row r="1363" spans="2:6" ht="14.25">
      <c r="B1363" s="62" t="s">
        <v>1216</v>
      </c>
      <c r="C1363" s="145">
        <v>199</v>
      </c>
      <c r="D1363" s="172"/>
      <c r="E1363" s="97">
        <v>-1</v>
      </c>
      <c r="F1363" s="172"/>
    </row>
    <row r="1364" spans="2:6" ht="14.25">
      <c r="B1364" s="62" t="s">
        <v>1217</v>
      </c>
      <c r="C1364" s="145">
        <v>0</v>
      </c>
      <c r="D1364" s="172"/>
      <c r="E1364" s="97"/>
      <c r="F1364" s="172"/>
    </row>
    <row r="1365" spans="2:6" ht="14.25">
      <c r="B1365" s="62" t="s">
        <v>1218</v>
      </c>
      <c r="C1365" s="145">
        <v>0</v>
      </c>
      <c r="D1365" s="172"/>
      <c r="E1365" s="97"/>
      <c r="F1365" s="172"/>
    </row>
    <row r="1366" spans="2:6" ht="14.25">
      <c r="B1366" s="62" t="s">
        <v>1219</v>
      </c>
      <c r="C1366" s="145">
        <v>0</v>
      </c>
      <c r="D1366" s="172"/>
      <c r="E1366" s="97"/>
      <c r="F1366" s="172"/>
    </row>
    <row r="1367" spans="2:6" ht="14.25">
      <c r="B1367" s="62" t="s">
        <v>1220</v>
      </c>
      <c r="C1367" s="145">
        <v>0</v>
      </c>
      <c r="D1367" s="172"/>
      <c r="E1367" s="97"/>
      <c r="F1367" s="172"/>
    </row>
    <row r="1368" spans="2:6" ht="14.25">
      <c r="B1368" s="62" t="s">
        <v>1221</v>
      </c>
      <c r="C1368" s="145">
        <v>0</v>
      </c>
      <c r="D1368" s="172"/>
      <c r="E1368" s="97"/>
      <c r="F1368" s="172"/>
    </row>
    <row r="1369" spans="2:6" ht="14.25">
      <c r="B1369" s="62" t="s">
        <v>1222</v>
      </c>
      <c r="C1369" s="145">
        <v>0</v>
      </c>
      <c r="D1369" s="172"/>
      <c r="E1369" s="97"/>
      <c r="F1369" s="172"/>
    </row>
    <row r="1370" spans="2:6" ht="14.25">
      <c r="B1370" s="62" t="s">
        <v>1223</v>
      </c>
      <c r="C1370" s="145">
        <v>0</v>
      </c>
      <c r="D1370" s="172"/>
      <c r="E1370" s="97"/>
      <c r="F1370" s="172"/>
    </row>
    <row r="1371" spans="2:6" s="230" customFormat="1" ht="14.25">
      <c r="B1371" s="210" t="s">
        <v>1224</v>
      </c>
      <c r="C1371" s="211">
        <v>276</v>
      </c>
      <c r="D1371" s="229">
        <v>29224</v>
      </c>
      <c r="E1371" s="97">
        <v>104.8840579710145</v>
      </c>
      <c r="F1371" s="229"/>
    </row>
    <row r="1372" spans="2:6" ht="14.25">
      <c r="B1372" s="161" t="s">
        <v>1225</v>
      </c>
      <c r="C1372" s="145">
        <v>276</v>
      </c>
      <c r="D1372" s="172">
        <v>29224</v>
      </c>
      <c r="E1372" s="97">
        <v>104.8840579710145</v>
      </c>
      <c r="F1372" s="172"/>
    </row>
    <row r="1373" spans="2:6" ht="14.25">
      <c r="B1373" s="160" t="s">
        <v>1226</v>
      </c>
      <c r="C1373" s="145">
        <v>276</v>
      </c>
      <c r="D1373" s="172"/>
      <c r="E1373" s="97">
        <v>-1</v>
      </c>
      <c r="F1373" s="172"/>
    </row>
    <row r="1374" spans="2:6" s="230" customFormat="1" ht="14.25">
      <c r="B1374" s="239" t="s">
        <v>1227</v>
      </c>
      <c r="C1374" s="240">
        <v>3918</v>
      </c>
      <c r="D1374" s="229">
        <v>6900</v>
      </c>
      <c r="E1374" s="97">
        <v>0.7611026033690658</v>
      </c>
      <c r="F1374" s="229"/>
    </row>
    <row r="1375" spans="2:6" ht="14.25">
      <c r="B1375" s="158" t="s">
        <v>1228</v>
      </c>
      <c r="C1375" s="145">
        <v>0</v>
      </c>
      <c r="D1375" s="172"/>
      <c r="E1375" s="97"/>
      <c r="F1375" s="172"/>
    </row>
    <row r="1376" spans="2:6" ht="14.25">
      <c r="B1376" s="158" t="s">
        <v>1229</v>
      </c>
      <c r="C1376" s="145">
        <v>0</v>
      </c>
      <c r="D1376" s="172"/>
      <c r="E1376" s="97"/>
      <c r="F1376" s="172"/>
    </row>
    <row r="1377" spans="2:6" ht="14.25">
      <c r="B1377" s="158" t="s">
        <v>1230</v>
      </c>
      <c r="C1377" s="159">
        <v>3918</v>
      </c>
      <c r="D1377" s="172">
        <v>6900</v>
      </c>
      <c r="E1377" s="97">
        <v>0.7611026033690658</v>
      </c>
      <c r="F1377" s="172"/>
    </row>
    <row r="1378" spans="2:6" ht="14.25">
      <c r="B1378" s="62" t="s">
        <v>1231</v>
      </c>
      <c r="C1378" s="145">
        <v>3918</v>
      </c>
      <c r="D1378" s="172">
        <v>6900</v>
      </c>
      <c r="E1378" s="97">
        <v>0.7611026033690658</v>
      </c>
      <c r="F1378" s="172"/>
    </row>
    <row r="1379" spans="2:6" ht="14.25">
      <c r="B1379" s="62" t="s">
        <v>1232</v>
      </c>
      <c r="C1379" s="145">
        <v>0</v>
      </c>
      <c r="D1379" s="172"/>
      <c r="E1379" s="97"/>
      <c r="F1379" s="172"/>
    </row>
    <row r="1380" spans="2:6" ht="14.25">
      <c r="B1380" s="62" t="s">
        <v>1233</v>
      </c>
      <c r="C1380" s="145">
        <v>0</v>
      </c>
      <c r="D1380" s="172"/>
      <c r="E1380" s="97"/>
      <c r="F1380" s="172"/>
    </row>
    <row r="1381" spans="2:6" ht="14.25">
      <c r="B1381" s="62" t="s">
        <v>1234</v>
      </c>
      <c r="C1381" s="145">
        <v>0</v>
      </c>
      <c r="D1381" s="172"/>
      <c r="E1381" s="97"/>
      <c r="F1381" s="172"/>
    </row>
    <row r="1382" spans="2:6" s="230" customFormat="1" ht="15">
      <c r="B1382" s="239" t="s">
        <v>1235</v>
      </c>
      <c r="C1382" s="240">
        <v>24</v>
      </c>
      <c r="D1382" s="312">
        <v>100</v>
      </c>
      <c r="E1382" s="97">
        <v>3.166666666666667</v>
      </c>
      <c r="F1382" s="229"/>
    </row>
    <row r="1383" spans="2:6" ht="14.25">
      <c r="B1383" s="158" t="s">
        <v>1236</v>
      </c>
      <c r="C1383" s="145">
        <v>0</v>
      </c>
      <c r="D1383" s="172"/>
      <c r="E1383" s="97"/>
      <c r="F1383" s="172"/>
    </row>
    <row r="1384" spans="2:6" ht="14.25">
      <c r="B1384" s="158" t="s">
        <v>1237</v>
      </c>
      <c r="C1384" s="145">
        <v>0</v>
      </c>
      <c r="D1384" s="172"/>
      <c r="E1384" s="97"/>
      <c r="F1384" s="172"/>
    </row>
    <row r="1385" spans="2:6" ht="15">
      <c r="B1385" s="158" t="s">
        <v>1238</v>
      </c>
      <c r="C1385" s="145">
        <v>24</v>
      </c>
      <c r="D1385" s="206">
        <v>100</v>
      </c>
      <c r="E1385" s="97">
        <v>3.166666666666667</v>
      </c>
      <c r="F1385" s="172"/>
    </row>
    <row r="1386" spans="2:6" ht="14.25">
      <c r="B1386" s="162" t="s">
        <v>1239</v>
      </c>
      <c r="C1386" s="145"/>
      <c r="D1386" s="172"/>
      <c r="E1386" s="97"/>
      <c r="F1386" s="172"/>
    </row>
    <row r="1387" spans="2:6" ht="14.25">
      <c r="B1387" s="163" t="s">
        <v>1240</v>
      </c>
      <c r="C1387" s="145">
        <v>21443</v>
      </c>
      <c r="D1387" s="172">
        <f>D1392+D1402</f>
        <v>35096</v>
      </c>
      <c r="E1387" s="97">
        <v>0.6367112810707456</v>
      </c>
      <c r="F1387" s="172"/>
    </row>
    <row r="1388" spans="2:6" ht="14.25">
      <c r="B1388" s="163" t="s">
        <v>1241</v>
      </c>
      <c r="C1388" s="145"/>
      <c r="D1388" s="172"/>
      <c r="E1388" s="97"/>
      <c r="F1388" s="172"/>
    </row>
    <row r="1389" spans="2:6" ht="14.25">
      <c r="B1389" s="163" t="s">
        <v>1239</v>
      </c>
      <c r="C1389" s="145"/>
      <c r="D1389" s="172"/>
      <c r="E1389" s="97"/>
      <c r="F1389" s="172"/>
    </row>
    <row r="1390" spans="2:6" ht="14.25">
      <c r="B1390" s="163" t="s">
        <v>1242</v>
      </c>
      <c r="C1390" s="145"/>
      <c r="D1390" s="172"/>
      <c r="E1390" s="97"/>
      <c r="F1390" s="172"/>
    </row>
    <row r="1391" spans="2:6" ht="14.25">
      <c r="B1391" s="163" t="s">
        <v>1239</v>
      </c>
      <c r="C1391" s="145"/>
      <c r="D1391" s="172"/>
      <c r="E1391" s="97"/>
      <c r="F1391" s="172"/>
    </row>
    <row r="1392" spans="2:6" ht="14.25">
      <c r="B1392" s="163" t="s">
        <v>1243</v>
      </c>
      <c r="C1392" s="145"/>
      <c r="D1392" s="172">
        <v>7520</v>
      </c>
      <c r="E1392" s="97"/>
      <c r="F1392" s="172"/>
    </row>
    <row r="1393" spans="2:6" ht="14.25">
      <c r="B1393" s="162" t="s">
        <v>1244</v>
      </c>
      <c r="C1393" s="145">
        <v>0</v>
      </c>
      <c r="D1393" s="172"/>
      <c r="E1393" s="97"/>
      <c r="F1393" s="172"/>
    </row>
    <row r="1394" spans="2:6" ht="15">
      <c r="B1394" s="313" t="s">
        <v>1782</v>
      </c>
      <c r="C1394" s="135"/>
      <c r="D1394" s="206">
        <v>1000</v>
      </c>
      <c r="E1394" s="97"/>
      <c r="F1394" s="172"/>
    </row>
    <row r="1395" spans="2:6" ht="15">
      <c r="B1395" s="313" t="s">
        <v>1783</v>
      </c>
      <c r="C1395" s="135"/>
      <c r="D1395" s="206">
        <v>785</v>
      </c>
      <c r="E1395" s="97"/>
      <c r="F1395" s="172"/>
    </row>
    <row r="1396" spans="2:6" ht="15">
      <c r="B1396" s="313" t="s">
        <v>1784</v>
      </c>
      <c r="C1396" s="135"/>
      <c r="D1396" s="206">
        <v>116</v>
      </c>
      <c r="E1396" s="97"/>
      <c r="F1396" s="172"/>
    </row>
    <row r="1397" spans="2:6" ht="15">
      <c r="B1397" s="313" t="s">
        <v>1785</v>
      </c>
      <c r="C1397" s="135"/>
      <c r="D1397" s="206">
        <v>820</v>
      </c>
      <c r="E1397" s="97"/>
      <c r="F1397" s="172"/>
    </row>
    <row r="1398" spans="2:6" ht="15">
      <c r="B1398" s="313" t="s">
        <v>1786</v>
      </c>
      <c r="C1398" s="135"/>
      <c r="D1398" s="206">
        <v>540</v>
      </c>
      <c r="E1398" s="97"/>
      <c r="F1398" s="172"/>
    </row>
    <row r="1399" spans="2:6" ht="15">
      <c r="B1399" s="313" t="s">
        <v>1787</v>
      </c>
      <c r="C1399" s="135"/>
      <c r="D1399" s="206">
        <v>3409</v>
      </c>
      <c r="E1399" s="97"/>
      <c r="F1399" s="172"/>
    </row>
    <row r="1400" spans="2:6" ht="15">
      <c r="B1400" s="313" t="s">
        <v>1788</v>
      </c>
      <c r="C1400" s="135"/>
      <c r="D1400" s="206">
        <v>850</v>
      </c>
      <c r="E1400" s="97"/>
      <c r="F1400" s="172"/>
    </row>
    <row r="1401" spans="2:6" ht="14.25">
      <c r="B1401" s="163" t="s">
        <v>1239</v>
      </c>
      <c r="C1401" s="145"/>
      <c r="D1401" s="172"/>
      <c r="E1401" s="97"/>
      <c r="F1401" s="172"/>
    </row>
    <row r="1402" spans="2:6" ht="14.25">
      <c r="B1402" s="163" t="s">
        <v>1245</v>
      </c>
      <c r="C1402" s="145">
        <v>21143</v>
      </c>
      <c r="D1402" s="172">
        <v>27576</v>
      </c>
      <c r="E1402" s="97">
        <v>0.3042614576928535</v>
      </c>
      <c r="F1402" s="172"/>
    </row>
    <row r="1403" spans="2:6" ht="14.25">
      <c r="B1403" s="164" t="s">
        <v>1246</v>
      </c>
      <c r="C1403" s="145">
        <v>21143</v>
      </c>
      <c r="D1403" s="172">
        <v>27576</v>
      </c>
      <c r="E1403" s="97">
        <v>0.3042614576928535</v>
      </c>
      <c r="F1403" s="172"/>
    </row>
    <row r="1404" spans="2:6" ht="14.25">
      <c r="B1404" s="164" t="s">
        <v>1247</v>
      </c>
      <c r="C1404" s="145"/>
      <c r="D1404" s="172"/>
      <c r="E1404" s="97"/>
      <c r="F1404" s="172"/>
    </row>
    <row r="1405" spans="2:6" ht="14.25">
      <c r="B1405" s="165"/>
      <c r="C1405" s="145"/>
      <c r="D1405" s="172"/>
      <c r="E1405" s="97"/>
      <c r="F1405" s="172"/>
    </row>
    <row r="1406" spans="2:6" ht="14.25">
      <c r="B1406" s="165" t="s">
        <v>1248</v>
      </c>
      <c r="C1406" s="145">
        <v>300</v>
      </c>
      <c r="D1406" s="172"/>
      <c r="E1406" s="97">
        <v>-1</v>
      </c>
      <c r="F1406" s="172"/>
    </row>
    <row r="1407" spans="2:6" ht="14.25">
      <c r="B1407" s="165" t="s">
        <v>1249</v>
      </c>
      <c r="C1407" s="145"/>
      <c r="D1407" s="172"/>
      <c r="E1407" s="97"/>
      <c r="F1407" s="172"/>
    </row>
    <row r="1408" spans="2:6" ht="14.25">
      <c r="B1408" s="166" t="s">
        <v>1250</v>
      </c>
      <c r="C1408" s="155">
        <v>19642</v>
      </c>
      <c r="D1408" s="172"/>
      <c r="E1408" s="97">
        <v>-1</v>
      </c>
      <c r="F1408" s="172"/>
    </row>
    <row r="1409" spans="2:6" ht="14.25">
      <c r="B1409" s="77" t="s">
        <v>1251</v>
      </c>
      <c r="C1409" s="145">
        <v>9027</v>
      </c>
      <c r="D1409" s="172"/>
      <c r="E1409" s="97">
        <v>-1</v>
      </c>
      <c r="F1409" s="172"/>
    </row>
    <row r="1410" spans="2:6" ht="14.25">
      <c r="B1410" s="77" t="s">
        <v>1252</v>
      </c>
      <c r="C1410" s="145">
        <v>0</v>
      </c>
      <c r="D1410" s="172"/>
      <c r="E1410" s="97"/>
      <c r="F1410" s="172"/>
    </row>
    <row r="1411" spans="2:6" ht="14.25">
      <c r="B1411" s="77" t="s">
        <v>1253</v>
      </c>
      <c r="C1411" s="145">
        <v>10615</v>
      </c>
      <c r="D1411" s="172"/>
      <c r="E1411" s="97">
        <v>-1</v>
      </c>
      <c r="F1411" s="172"/>
    </row>
    <row r="1412" spans="2:6" ht="14.25">
      <c r="B1412" s="167" t="s">
        <v>1254</v>
      </c>
      <c r="C1412" s="168">
        <v>297921</v>
      </c>
      <c r="D1412" s="171">
        <f>D4+D1387+D1408</f>
        <v>268204</v>
      </c>
      <c r="E1412" s="97">
        <v>-0.09974791975053787</v>
      </c>
      <c r="F1412" s="172"/>
    </row>
  </sheetData>
  <sheetProtection/>
  <autoFilter ref="A3:F812"/>
  <mergeCells count="1">
    <mergeCell ref="B1:F1"/>
  </mergeCells>
  <printOptions horizontalCentered="1"/>
  <pageMargins left="0.59" right="0.59" top="0.5" bottom="0.55" header="0.12" footer="0.28"/>
  <pageSetup fitToHeight="0" fitToWidth="1" horizontalDpi="600" verticalDpi="600" orientation="portrait" paperSize="9" scale="99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Zeros="0" zoomScalePageLayoutView="0" workbookViewId="0" topLeftCell="B1">
      <pane xSplit="1" ySplit="3" topLeftCell="C16" activePane="bottomRight" state="frozen"/>
      <selection pane="topLeft" activeCell="A1" sqref="A1"/>
      <selection pane="topRight" activeCell="B1" sqref="B1"/>
      <selection pane="bottomLeft" activeCell="B1" sqref="B1"/>
      <selection pane="bottomRight" activeCell="B16" sqref="B16"/>
    </sheetView>
  </sheetViews>
  <sheetFormatPr defaultColWidth="9.125" defaultRowHeight="13.5"/>
  <cols>
    <col min="1" max="1" width="9.125" style="128" hidden="1" customWidth="1"/>
    <col min="2" max="2" width="59.125" style="128" customWidth="1"/>
    <col min="3" max="3" width="32.875" style="128" customWidth="1"/>
    <col min="4" max="4" width="12.125" style="128" hidden="1" customWidth="1"/>
    <col min="5" max="5" width="1.875" style="128" customWidth="1"/>
    <col min="6" max="6" width="13.375" style="128" hidden="1" customWidth="1"/>
    <col min="7" max="7" width="8.75390625" style="128" hidden="1" customWidth="1"/>
    <col min="8" max="10" width="9.125" style="128" hidden="1" customWidth="1"/>
    <col min="11" max="247" width="9.125" style="128" customWidth="1"/>
    <col min="248" max="16384" width="9.125" style="128" customWidth="1"/>
  </cols>
  <sheetData>
    <row r="1" spans="2:4" ht="21" customHeight="1">
      <c r="B1" s="316" t="s">
        <v>1777</v>
      </c>
      <c r="C1" s="316"/>
      <c r="D1" s="316"/>
    </row>
    <row r="2" spans="2:4" s="127" customFormat="1" ht="17.25" customHeight="1">
      <c r="B2" s="129" t="s">
        <v>1255</v>
      </c>
      <c r="C2" s="130" t="s">
        <v>2</v>
      </c>
      <c r="D2" s="130" t="s">
        <v>2</v>
      </c>
    </row>
    <row r="3" spans="2:8" ht="24.75" customHeight="1">
      <c r="B3" s="131" t="s">
        <v>4</v>
      </c>
      <c r="C3" s="132" t="s">
        <v>1776</v>
      </c>
      <c r="D3" s="132" t="s">
        <v>7</v>
      </c>
      <c r="F3" s="131" t="s">
        <v>1256</v>
      </c>
      <c r="G3" s="131" t="s">
        <v>1257</v>
      </c>
      <c r="H3" s="128" t="s">
        <v>1258</v>
      </c>
    </row>
    <row r="4" spans="1:9" s="127" customFormat="1" ht="18" customHeight="1">
      <c r="A4" s="133" t="s">
        <v>1259</v>
      </c>
      <c r="B4" s="302" t="s">
        <v>1333</v>
      </c>
      <c r="C4" s="301">
        <v>100316.34</v>
      </c>
      <c r="D4" s="97" t="e">
        <f>IF(#REF!=0,0,C4/#REF!-1)</f>
        <v>#REF!</v>
      </c>
      <c r="F4" s="134" t="s">
        <v>1260</v>
      </c>
      <c r="G4" s="135">
        <v>2206209</v>
      </c>
      <c r="H4" s="127" t="s">
        <v>1261</v>
      </c>
      <c r="I4" s="127">
        <v>1270565.65</v>
      </c>
    </row>
    <row r="5" spans="1:9" s="127" customFormat="1" ht="18" customHeight="1">
      <c r="A5" s="133" t="s">
        <v>1262</v>
      </c>
      <c r="B5" s="302" t="s">
        <v>1749</v>
      </c>
      <c r="C5" s="301">
        <v>85800.11</v>
      </c>
      <c r="D5" s="97" t="e">
        <f>IF(#REF!=0,0,C5/#REF!-1)</f>
        <v>#REF!</v>
      </c>
      <c r="F5" s="134" t="s">
        <v>1264</v>
      </c>
      <c r="G5" s="135">
        <v>951439</v>
      </c>
      <c r="H5" s="127" t="s">
        <v>1263</v>
      </c>
      <c r="I5" s="127">
        <v>971593.84</v>
      </c>
    </row>
    <row r="6" spans="1:9" s="127" customFormat="1" ht="18" customHeight="1">
      <c r="A6" s="133" t="s">
        <v>1265</v>
      </c>
      <c r="B6" s="302" t="s">
        <v>1750</v>
      </c>
      <c r="C6" s="301">
        <v>21747.31</v>
      </c>
      <c r="D6" s="97" t="e">
        <f>IF(#REF!=0,0,C6/#REF!-1)</f>
        <v>#REF!</v>
      </c>
      <c r="F6" s="134" t="s">
        <v>1266</v>
      </c>
      <c r="G6" s="135">
        <v>328113</v>
      </c>
      <c r="H6" s="127" t="s">
        <v>1267</v>
      </c>
      <c r="I6" s="127">
        <v>145596.92</v>
      </c>
    </row>
    <row r="7" spans="1:9" s="127" customFormat="1" ht="18" customHeight="1">
      <c r="A7" s="133" t="s">
        <v>1268</v>
      </c>
      <c r="B7" s="302" t="s">
        <v>1751</v>
      </c>
      <c r="C7" s="301">
        <v>8613.62</v>
      </c>
      <c r="D7" s="97" t="e">
        <f>IF(#REF!=0,0,C7/#REF!-1)</f>
        <v>#REF!</v>
      </c>
      <c r="F7" s="134" t="s">
        <v>1269</v>
      </c>
      <c r="G7" s="135">
        <v>154554</v>
      </c>
      <c r="H7" s="127" t="s">
        <v>1270</v>
      </c>
      <c r="I7" s="127">
        <v>109508.7</v>
      </c>
    </row>
    <row r="8" spans="1:9" s="127" customFormat="1" ht="18" customHeight="1">
      <c r="A8" s="133" t="s">
        <v>1271</v>
      </c>
      <c r="B8" s="302" t="s">
        <v>1752</v>
      </c>
      <c r="C8" s="301">
        <v>803.64</v>
      </c>
      <c r="D8" s="97" t="e">
        <f>IF(#REF!=0,0,C8/#REF!-1)</f>
        <v>#REF!</v>
      </c>
      <c r="F8" s="134" t="s">
        <v>1272</v>
      </c>
      <c r="G8" s="135">
        <v>102700</v>
      </c>
      <c r="H8" s="127" t="s">
        <v>1273</v>
      </c>
      <c r="I8" s="127">
        <v>43866.19</v>
      </c>
    </row>
    <row r="9" spans="1:9" s="127" customFormat="1" ht="18" customHeight="1">
      <c r="A9" s="133" t="s">
        <v>1274</v>
      </c>
      <c r="B9" s="302" t="s">
        <v>1754</v>
      </c>
      <c r="C9" s="301">
        <v>6458.51</v>
      </c>
      <c r="D9" s="97" t="e">
        <f>IF(#REF!=0,0,C9/#REF!-1)</f>
        <v>#REF!</v>
      </c>
      <c r="F9" s="134" t="s">
        <v>1275</v>
      </c>
      <c r="G9" s="135">
        <v>7692</v>
      </c>
      <c r="H9" s="127" t="s">
        <v>1276</v>
      </c>
      <c r="I9" s="127">
        <v>212834.5</v>
      </c>
    </row>
    <row r="10" spans="1:9" s="127" customFormat="1" ht="18" customHeight="1">
      <c r="A10" s="133" t="s">
        <v>1277</v>
      </c>
      <c r="B10" s="302" t="s">
        <v>1755</v>
      </c>
      <c r="C10" s="301">
        <v>6069.15</v>
      </c>
      <c r="D10" s="97" t="e">
        <f>IF(#REF!=0,0,C10/#REF!-1)</f>
        <v>#REF!</v>
      </c>
      <c r="F10" s="134" t="s">
        <v>1279</v>
      </c>
      <c r="G10" s="135">
        <v>224720</v>
      </c>
      <c r="H10" s="127" t="s">
        <v>1278</v>
      </c>
      <c r="I10" s="127">
        <v>139403.23</v>
      </c>
    </row>
    <row r="11" spans="1:9" s="127" customFormat="1" ht="18" customHeight="1">
      <c r="A11" s="133" t="s">
        <v>1280</v>
      </c>
      <c r="B11" s="302" t="s">
        <v>1778</v>
      </c>
      <c r="C11" s="301">
        <v>718.99</v>
      </c>
      <c r="D11" s="97" t="e">
        <f>IF(#REF!=0,0,C11/#REF!-1)</f>
        <v>#REF!</v>
      </c>
      <c r="F11" s="134" t="s">
        <v>1281</v>
      </c>
      <c r="G11" s="135">
        <v>211995</v>
      </c>
      <c r="H11" s="127" t="s">
        <v>1282</v>
      </c>
      <c r="I11" s="127">
        <v>3177.58</v>
      </c>
    </row>
    <row r="12" spans="1:9" s="127" customFormat="1" ht="18" customHeight="1">
      <c r="A12" s="133" t="s">
        <v>1283</v>
      </c>
      <c r="B12" s="302" t="s">
        <v>1753</v>
      </c>
      <c r="C12" s="301">
        <v>1986.53</v>
      </c>
      <c r="D12" s="97" t="e">
        <f>IF(#REF!=0,0,C12/#REF!-1)</f>
        <v>#REF!</v>
      </c>
      <c r="F12" s="134" t="s">
        <v>1284</v>
      </c>
      <c r="G12" s="135">
        <v>29348</v>
      </c>
      <c r="H12" s="127" t="s">
        <v>1285</v>
      </c>
      <c r="I12" s="127">
        <v>3955.66</v>
      </c>
    </row>
    <row r="13" spans="1:9" s="127" customFormat="1" ht="18" customHeight="1">
      <c r="A13" s="133" t="s">
        <v>1286</v>
      </c>
      <c r="B13" s="302" t="s">
        <v>1270</v>
      </c>
      <c r="C13" s="301">
        <v>4138.62</v>
      </c>
      <c r="D13" s="97" t="e">
        <f>IF(#REF!=0,0,C13/#REF!-1)</f>
        <v>#REF!</v>
      </c>
      <c r="F13" s="134" t="s">
        <v>1287</v>
      </c>
      <c r="G13" s="135">
        <v>195648</v>
      </c>
      <c r="H13" s="127" t="s">
        <v>1288</v>
      </c>
      <c r="I13" s="127">
        <v>624.36</v>
      </c>
    </row>
    <row r="14" spans="1:9" s="127" customFormat="1" ht="18" customHeight="1">
      <c r="A14" s="133" t="s">
        <v>1289</v>
      </c>
      <c r="B14" s="302" t="s">
        <v>1273</v>
      </c>
      <c r="C14" s="301">
        <v>35263.74</v>
      </c>
      <c r="D14" s="97" t="e">
        <f>IF(#REF!=0,0,C14/#REF!-1)</f>
        <v>#REF!</v>
      </c>
      <c r="F14" s="134" t="s">
        <v>1290</v>
      </c>
      <c r="G14" s="135">
        <v>381540</v>
      </c>
      <c r="H14" s="127" t="s">
        <v>1291</v>
      </c>
      <c r="I14" s="127">
        <v>10573.23</v>
      </c>
    </row>
    <row r="15" spans="1:9" s="127" customFormat="1" ht="18" customHeight="1">
      <c r="A15" s="133" t="s">
        <v>1292</v>
      </c>
      <c r="B15" s="302" t="s">
        <v>1756</v>
      </c>
      <c r="C15" s="301">
        <v>12631.02</v>
      </c>
      <c r="D15" s="97" t="e">
        <f>IF(#REF!=0,0,C15/#REF!-1)</f>
        <v>#REF!</v>
      </c>
      <c r="F15" s="134" t="s">
        <v>1293</v>
      </c>
      <c r="G15" s="135">
        <v>32308</v>
      </c>
      <c r="H15" s="127" t="s">
        <v>1294</v>
      </c>
      <c r="I15" s="127">
        <v>9138.09</v>
      </c>
    </row>
    <row r="16" spans="1:9" s="127" customFormat="1" ht="18" customHeight="1">
      <c r="A16" s="133" t="s">
        <v>1295</v>
      </c>
      <c r="B16" s="302" t="s">
        <v>1757</v>
      </c>
      <c r="C16" s="301">
        <v>911.75</v>
      </c>
      <c r="D16" s="97" t="e">
        <f>IF(#REF!=0,0,C16/#REF!-1)</f>
        <v>#REF!</v>
      </c>
      <c r="F16" s="134" t="s">
        <v>1296</v>
      </c>
      <c r="G16" s="135">
        <v>7244</v>
      </c>
      <c r="H16" s="127" t="s">
        <v>1297</v>
      </c>
      <c r="I16" s="127">
        <v>6727.97</v>
      </c>
    </row>
    <row r="17" spans="1:9" s="127" customFormat="1" ht="18" customHeight="1">
      <c r="A17" s="133" t="s">
        <v>1298</v>
      </c>
      <c r="B17" s="302" t="s">
        <v>1758</v>
      </c>
      <c r="C17" s="301">
        <v>421.36</v>
      </c>
      <c r="D17" s="97" t="e">
        <f>IF(#REF!=0,0,C17/#REF!-1)</f>
        <v>#REF!</v>
      </c>
      <c r="F17" s="134" t="s">
        <v>1299</v>
      </c>
      <c r="G17" s="135">
        <v>1388</v>
      </c>
      <c r="H17" s="127" t="s">
        <v>1300</v>
      </c>
      <c r="I17" s="127">
        <v>2410.12</v>
      </c>
    </row>
    <row r="18" spans="1:9" s="127" customFormat="1" ht="18" customHeight="1">
      <c r="A18" s="133" t="s">
        <v>1301</v>
      </c>
      <c r="B18" s="302" t="s">
        <v>1759</v>
      </c>
      <c r="C18" s="301">
        <v>217.98</v>
      </c>
      <c r="D18" s="97" t="e">
        <f>IF(#REF!=0,0,C18/#REF!-1)</f>
        <v>#REF!</v>
      </c>
      <c r="F18" s="134" t="s">
        <v>1302</v>
      </c>
      <c r="G18" s="135">
        <v>15740</v>
      </c>
      <c r="H18" s="127" t="s">
        <v>1303</v>
      </c>
      <c r="I18" s="127">
        <v>1532498.63</v>
      </c>
    </row>
    <row r="19" spans="1:9" s="127" customFormat="1" ht="18" customHeight="1">
      <c r="A19" s="133" t="s">
        <v>1304</v>
      </c>
      <c r="B19" s="302" t="s">
        <v>1760</v>
      </c>
      <c r="C19" s="301">
        <v>687.78</v>
      </c>
      <c r="D19" s="97" t="e">
        <f>IF(#REF!=0,0,C19/#REF!-1)</f>
        <v>#REF!</v>
      </c>
      <c r="F19" s="134" t="s">
        <v>1305</v>
      </c>
      <c r="G19" s="135">
        <v>25506</v>
      </c>
      <c r="H19" s="127" t="s">
        <v>1306</v>
      </c>
      <c r="I19" s="127">
        <v>1330675.95</v>
      </c>
    </row>
    <row r="20" spans="1:9" s="127" customFormat="1" ht="18" customHeight="1">
      <c r="A20" s="133" t="s">
        <v>1307</v>
      </c>
      <c r="B20" s="302" t="s">
        <v>1761</v>
      </c>
      <c r="C20" s="301">
        <v>328.17</v>
      </c>
      <c r="D20" s="97" t="e">
        <f>IF(#REF!=0,0,C20/#REF!-1)</f>
        <v>#REF!</v>
      </c>
      <c r="F20" s="134" t="s">
        <v>1308</v>
      </c>
      <c r="G20" s="135">
        <v>1794</v>
      </c>
      <c r="H20" s="127" t="s">
        <v>1309</v>
      </c>
      <c r="I20" s="127">
        <v>199164.9</v>
      </c>
    </row>
    <row r="21" spans="1:9" s="127" customFormat="1" ht="18" customHeight="1">
      <c r="A21" s="133" t="s">
        <v>1310</v>
      </c>
      <c r="B21" s="302" t="s">
        <v>1762</v>
      </c>
      <c r="C21" s="301">
        <v>30.72</v>
      </c>
      <c r="D21" s="97" t="e">
        <f>IF(#REF!=0,0,C21/#REF!-1)</f>
        <v>#REF!</v>
      </c>
      <c r="F21" s="134" t="s">
        <v>1311</v>
      </c>
      <c r="G21" s="135">
        <v>21352</v>
      </c>
      <c r="H21" s="127" t="s">
        <v>1312</v>
      </c>
      <c r="I21" s="127">
        <v>2657.78</v>
      </c>
    </row>
    <row r="22" spans="1:9" s="127" customFormat="1" ht="18" customHeight="1">
      <c r="A22" s="133" t="s">
        <v>1313</v>
      </c>
      <c r="B22" s="302" t="s">
        <v>1763</v>
      </c>
      <c r="C22" s="301">
        <v>424.24</v>
      </c>
      <c r="D22" s="97" t="e">
        <f>IF(#REF!=0,0,C22/#REF!-1)</f>
        <v>#REF!</v>
      </c>
      <c r="F22" s="134" t="s">
        <v>1314</v>
      </c>
      <c r="G22" s="135">
        <v>3018</v>
      </c>
      <c r="H22" s="127" t="s">
        <v>1315</v>
      </c>
      <c r="I22" s="127">
        <v>24653.53</v>
      </c>
    </row>
    <row r="23" spans="1:9" s="127" customFormat="1" ht="18" customHeight="1">
      <c r="A23" s="133" t="s">
        <v>1316</v>
      </c>
      <c r="B23" s="302" t="s">
        <v>1764</v>
      </c>
      <c r="C23" s="301">
        <v>1628.62</v>
      </c>
      <c r="D23" s="97" t="e">
        <f>IF(#REF!=0,0,C23/#REF!-1)</f>
        <v>#REF!</v>
      </c>
      <c r="F23" s="134" t="s">
        <v>1317</v>
      </c>
      <c r="G23" s="135">
        <v>1896</v>
      </c>
      <c r="H23" s="127" t="s">
        <v>1318</v>
      </c>
      <c r="I23" s="127">
        <v>24653.53</v>
      </c>
    </row>
    <row r="24" spans="1:9" s="127" customFormat="1" ht="18" customHeight="1">
      <c r="A24" s="133" t="s">
        <v>1319</v>
      </c>
      <c r="B24" s="302" t="s">
        <v>1779</v>
      </c>
      <c r="C24" s="301">
        <v>224.38</v>
      </c>
      <c r="D24" s="97" t="e">
        <f>IF(#REF!=0,0,C24/#REF!-1)</f>
        <v>#REF!</v>
      </c>
      <c r="F24" s="134" t="s">
        <v>1320</v>
      </c>
      <c r="G24" s="135">
        <v>4076</v>
      </c>
      <c r="H24" s="127" t="s">
        <v>1321</v>
      </c>
      <c r="I24" s="127">
        <v>222911.73</v>
      </c>
    </row>
    <row r="25" spans="1:9" s="127" customFormat="1" ht="18" customHeight="1">
      <c r="A25" s="133" t="s">
        <v>1322</v>
      </c>
      <c r="B25" s="302" t="s">
        <v>1765</v>
      </c>
      <c r="C25" s="301">
        <v>905.25</v>
      </c>
      <c r="D25" s="97" t="e">
        <f>IF(#REF!=0,0,C25/#REF!-1)</f>
        <v>#REF!</v>
      </c>
      <c r="F25" s="134" t="s">
        <v>1323</v>
      </c>
      <c r="G25" s="135">
        <v>6029</v>
      </c>
      <c r="H25" s="127" t="s">
        <v>1324</v>
      </c>
      <c r="I25" s="127">
        <v>9267.87</v>
      </c>
    </row>
    <row r="26" spans="1:9" s="127" customFormat="1" ht="18" customHeight="1">
      <c r="A26" s="133" t="s">
        <v>1325</v>
      </c>
      <c r="B26" s="302" t="s">
        <v>1282</v>
      </c>
      <c r="C26" s="301">
        <v>247.38</v>
      </c>
      <c r="D26" s="97" t="e">
        <f>IF(#REF!=0,0,C26/#REF!-1)</f>
        <v>#REF!</v>
      </c>
      <c r="F26" s="134" t="s">
        <v>1326</v>
      </c>
      <c r="G26" s="135">
        <v>8560</v>
      </c>
      <c r="H26" s="127" t="s">
        <v>1327</v>
      </c>
      <c r="I26" s="127">
        <v>162696.84</v>
      </c>
    </row>
    <row r="27" spans="1:9" s="127" customFormat="1" ht="18" customHeight="1">
      <c r="A27" s="133" t="s">
        <v>1328</v>
      </c>
      <c r="B27" s="302" t="s">
        <v>1285</v>
      </c>
      <c r="C27" s="301">
        <v>331.26</v>
      </c>
      <c r="D27" s="97" t="e">
        <f>IF(#REF!=0,0,C27/#REF!-1)</f>
        <v>#REF!</v>
      </c>
      <c r="F27" s="134" t="s">
        <v>1329</v>
      </c>
      <c r="G27" s="135">
        <v>519</v>
      </c>
      <c r="H27" s="127" t="s">
        <v>1330</v>
      </c>
      <c r="I27" s="127">
        <v>50947.02</v>
      </c>
    </row>
    <row r="28" spans="1:9" s="127" customFormat="1" ht="18" customHeight="1">
      <c r="A28" s="133" t="s">
        <v>1331</v>
      </c>
      <c r="B28" s="302" t="s">
        <v>1766</v>
      </c>
      <c r="C28" s="301">
        <v>278.81</v>
      </c>
      <c r="D28" s="97" t="e">
        <f>IF(#REF!=0,0,C28/#REF!-1)</f>
        <v>#REF!</v>
      </c>
      <c r="F28" s="134" t="s">
        <v>1332</v>
      </c>
      <c r="G28" s="135">
        <v>178</v>
      </c>
      <c r="H28" s="127" t="s">
        <v>1333</v>
      </c>
      <c r="I28" s="127">
        <v>3272602.13</v>
      </c>
    </row>
    <row r="29" spans="1:7" s="127" customFormat="1" ht="18" customHeight="1">
      <c r="A29" s="133" t="s">
        <v>1334</v>
      </c>
      <c r="B29" s="302" t="s">
        <v>1767</v>
      </c>
      <c r="C29" s="301">
        <v>488.4</v>
      </c>
      <c r="D29" s="97" t="e">
        <f>IF(#REF!=0,0,C29/#REF!-1)</f>
        <v>#REF!</v>
      </c>
      <c r="F29" s="134" t="s">
        <v>1335</v>
      </c>
      <c r="G29" s="135">
        <v>29154</v>
      </c>
    </row>
    <row r="30" spans="1:7" s="127" customFormat="1" ht="18" customHeight="1">
      <c r="A30" s="133" t="s">
        <v>1336</v>
      </c>
      <c r="B30" s="302" t="s">
        <v>1768</v>
      </c>
      <c r="C30" s="301">
        <v>287.67</v>
      </c>
      <c r="D30" s="97" t="e">
        <f>IF(#REF!=0,0,C30/#REF!-1)</f>
        <v>#REF!</v>
      </c>
      <c r="F30" s="134" t="s">
        <v>1337</v>
      </c>
      <c r="G30" s="135">
        <v>5996</v>
      </c>
    </row>
    <row r="31" spans="1:7" s="127" customFormat="1" ht="18" customHeight="1">
      <c r="A31" s="133"/>
      <c r="B31" s="302" t="s">
        <v>1769</v>
      </c>
      <c r="C31" s="301">
        <v>705.17</v>
      </c>
      <c r="D31" s="97" t="e">
        <f>IF(#REF!=0,0,C31/#REF!-1)</f>
        <v>#REF!</v>
      </c>
      <c r="F31" s="134" t="s">
        <v>1338</v>
      </c>
      <c r="G31" s="135">
        <v>21434</v>
      </c>
    </row>
    <row r="32" spans="1:7" s="127" customFormat="1" ht="18" customHeight="1">
      <c r="A32" s="133"/>
      <c r="B32" s="302" t="s">
        <v>1780</v>
      </c>
      <c r="C32" s="301">
        <v>1694.74</v>
      </c>
      <c r="D32" s="97" t="e">
        <f>IF(#REF!=0,0,C32/#REF!-1)</f>
        <v>#REF!</v>
      </c>
      <c r="F32" s="134" t="s">
        <v>1340</v>
      </c>
      <c r="G32" s="135">
        <v>13904</v>
      </c>
    </row>
    <row r="33" spans="2:7" s="127" customFormat="1" ht="18" customHeight="1">
      <c r="B33" s="302" t="s">
        <v>1770</v>
      </c>
      <c r="C33" s="301">
        <v>2817.34</v>
      </c>
      <c r="D33" s="235"/>
      <c r="F33" s="134" t="s">
        <v>1341</v>
      </c>
      <c r="G33" s="135">
        <v>16265</v>
      </c>
    </row>
    <row r="34" spans="2:7" ht="13.5">
      <c r="B34" s="302" t="s">
        <v>1321</v>
      </c>
      <c r="C34" s="301">
        <v>1885.21</v>
      </c>
      <c r="F34" s="136" t="s">
        <v>1342</v>
      </c>
      <c r="G34" s="137">
        <v>46086</v>
      </c>
    </row>
    <row r="35" spans="2:7" ht="13.5">
      <c r="B35" s="302" t="s">
        <v>1771</v>
      </c>
      <c r="C35" s="301">
        <v>184.12</v>
      </c>
      <c r="F35" s="136" t="s">
        <v>1343</v>
      </c>
      <c r="G35" s="137">
        <v>1260</v>
      </c>
    </row>
    <row r="36" spans="2:7" ht="13.5">
      <c r="B36" s="302" t="s">
        <v>1772</v>
      </c>
      <c r="C36" s="301">
        <v>31.95</v>
      </c>
      <c r="F36" s="136" t="s">
        <v>1344</v>
      </c>
      <c r="G36" s="137">
        <v>76714</v>
      </c>
    </row>
    <row r="37" spans="2:7" ht="13.5">
      <c r="B37" s="302" t="s">
        <v>1773</v>
      </c>
      <c r="C37" s="301">
        <v>30.72</v>
      </c>
      <c r="F37" s="136" t="s">
        <v>1345</v>
      </c>
      <c r="G37" s="137">
        <v>403319</v>
      </c>
    </row>
    <row r="38" spans="2:7" ht="13.5">
      <c r="B38" s="302" t="s">
        <v>1774</v>
      </c>
      <c r="C38" s="301">
        <v>770.44</v>
      </c>
      <c r="F38" s="136" t="s">
        <v>1346</v>
      </c>
      <c r="G38" s="137">
        <v>25003</v>
      </c>
    </row>
    <row r="39" spans="2:7" ht="13.5">
      <c r="B39" s="302" t="s">
        <v>1775</v>
      </c>
      <c r="C39" s="301">
        <v>867.98</v>
      </c>
      <c r="F39" s="136" t="s">
        <v>1347</v>
      </c>
      <c r="G39" s="137">
        <v>108795</v>
      </c>
    </row>
    <row r="40" spans="2:7" ht="13.5">
      <c r="B40" s="298"/>
      <c r="F40" s="136" t="s">
        <v>1348</v>
      </c>
      <c r="G40" s="137">
        <v>17</v>
      </c>
    </row>
    <row r="41" spans="2:7" ht="13.5">
      <c r="B41" s="298"/>
      <c r="F41" s="136" t="s">
        <v>1349</v>
      </c>
      <c r="G41" s="137">
        <v>6615</v>
      </c>
    </row>
    <row r="42" spans="2:7" ht="13.5">
      <c r="B42" s="298"/>
      <c r="F42" s="136" t="s">
        <v>1350</v>
      </c>
      <c r="G42" s="137">
        <v>3576</v>
      </c>
    </row>
    <row r="43" spans="2:7" ht="13.5">
      <c r="B43" s="298"/>
      <c r="F43" s="136" t="s">
        <v>1351</v>
      </c>
      <c r="G43" s="137">
        <v>31</v>
      </c>
    </row>
    <row r="44" spans="2:7" ht="13.5">
      <c r="B44" s="298"/>
      <c r="F44" s="136" t="s">
        <v>1352</v>
      </c>
      <c r="G44" s="137">
        <v>42041</v>
      </c>
    </row>
    <row r="45" spans="2:7" ht="13.5">
      <c r="B45" s="298"/>
      <c r="F45" s="136" t="s">
        <v>1353</v>
      </c>
      <c r="G45" s="137">
        <v>760</v>
      </c>
    </row>
    <row r="46" spans="2:7" ht="13.5">
      <c r="B46" s="298"/>
      <c r="F46" s="136" t="s">
        <v>1354</v>
      </c>
      <c r="G46" s="137">
        <v>13943</v>
      </c>
    </row>
    <row r="47" spans="2:7" ht="13.5">
      <c r="B47" s="298"/>
      <c r="F47" s="136" t="s">
        <v>1355</v>
      </c>
      <c r="G47" s="137">
        <v>22</v>
      </c>
    </row>
    <row r="48" spans="2:7" ht="13.5">
      <c r="B48" s="298"/>
      <c r="F48" s="136" t="s">
        <v>1356</v>
      </c>
      <c r="G48" s="137">
        <v>174545</v>
      </c>
    </row>
    <row r="49" spans="2:7" ht="13.5">
      <c r="B49" s="298"/>
      <c r="F49" s="136" t="s">
        <v>1357</v>
      </c>
      <c r="G49" s="137">
        <v>211</v>
      </c>
    </row>
    <row r="50" spans="2:7" ht="13.5">
      <c r="B50" s="298"/>
      <c r="F50" s="136" t="s">
        <v>1358</v>
      </c>
      <c r="G50" s="137">
        <v>134</v>
      </c>
    </row>
    <row r="51" spans="2:7" ht="13.5">
      <c r="B51" s="298"/>
      <c r="F51" s="136" t="s">
        <v>1359</v>
      </c>
      <c r="G51" s="137"/>
    </row>
    <row r="52" spans="2:7" ht="13.5">
      <c r="B52" s="298"/>
      <c r="F52" s="136" t="s">
        <v>1360</v>
      </c>
      <c r="G52" s="137">
        <v>51</v>
      </c>
    </row>
    <row r="53" spans="2:7" ht="13.5">
      <c r="B53" s="298"/>
      <c r="F53" s="136" t="s">
        <v>1361</v>
      </c>
      <c r="G53" s="137">
        <v>27575</v>
      </c>
    </row>
    <row r="54" spans="2:7" ht="13.5">
      <c r="B54" s="298"/>
      <c r="F54" s="138" t="s">
        <v>1362</v>
      </c>
      <c r="G54" s="137">
        <v>8300</v>
      </c>
    </row>
    <row r="55" spans="2:7" ht="13.5">
      <c r="B55" s="298"/>
      <c r="F55" s="138" t="s">
        <v>1363</v>
      </c>
      <c r="G55" s="137">
        <v>7018</v>
      </c>
    </row>
    <row r="56" spans="2:7" ht="13.5">
      <c r="B56" s="298"/>
      <c r="F56" s="138" t="s">
        <v>1364</v>
      </c>
      <c r="G56" s="137">
        <v>1282</v>
      </c>
    </row>
    <row r="57" spans="2:7" ht="13.5">
      <c r="B57" s="298"/>
      <c r="F57" s="138" t="s">
        <v>1365</v>
      </c>
      <c r="G57" s="137">
        <v>5605</v>
      </c>
    </row>
    <row r="58" spans="2:7" ht="13.5">
      <c r="B58" s="298"/>
      <c r="F58" s="138" t="s">
        <v>100</v>
      </c>
      <c r="G58" s="137"/>
    </row>
    <row r="59" spans="2:7" ht="13.5">
      <c r="B59" s="298"/>
      <c r="F59" s="136" t="s">
        <v>1339</v>
      </c>
      <c r="G59" s="137">
        <v>2999368</v>
      </c>
    </row>
    <row r="60" ht="13.5">
      <c r="B60" s="298"/>
    </row>
    <row r="61" ht="13.5">
      <c r="B61" s="298"/>
    </row>
    <row r="62" ht="13.5">
      <c r="B62" s="298"/>
    </row>
    <row r="63" ht="13.5">
      <c r="B63" s="298"/>
    </row>
    <row r="64" ht="13.5">
      <c r="B64" s="298"/>
    </row>
    <row r="65" ht="13.5">
      <c r="B65" s="298"/>
    </row>
    <row r="66" ht="13.5">
      <c r="B66" s="298"/>
    </row>
    <row r="67" ht="13.5">
      <c r="B67" s="298"/>
    </row>
    <row r="68" ht="13.5">
      <c r="B68" s="298"/>
    </row>
    <row r="69" ht="13.5">
      <c r="B69" s="298"/>
    </row>
    <row r="70" ht="13.5">
      <c r="B70" s="298"/>
    </row>
    <row r="71" ht="13.5">
      <c r="B71" s="298"/>
    </row>
    <row r="72" ht="13.5">
      <c r="B72" s="298"/>
    </row>
    <row r="73" ht="13.5">
      <c r="B73" s="298"/>
    </row>
    <row r="74" ht="13.5">
      <c r="B74" s="298"/>
    </row>
    <row r="75" ht="13.5">
      <c r="B75" s="298"/>
    </row>
    <row r="76" ht="13.5">
      <c r="B76" s="298"/>
    </row>
    <row r="77" ht="13.5">
      <c r="B77" s="298"/>
    </row>
    <row r="78" ht="13.5">
      <c r="B78" s="298"/>
    </row>
    <row r="79" ht="13.5">
      <c r="B79" s="298"/>
    </row>
    <row r="80" ht="13.5">
      <c r="B80" s="298"/>
    </row>
    <row r="81" ht="13.5">
      <c r="B81" s="298"/>
    </row>
    <row r="82" ht="13.5">
      <c r="B82" s="298"/>
    </row>
    <row r="83" ht="13.5">
      <c r="B83" s="298"/>
    </row>
    <row r="84" ht="13.5">
      <c r="B84" s="298"/>
    </row>
    <row r="85" ht="13.5">
      <c r="B85" s="298"/>
    </row>
    <row r="86" ht="13.5">
      <c r="B86" s="298"/>
    </row>
    <row r="87" ht="13.5">
      <c r="B87" s="298"/>
    </row>
    <row r="88" ht="13.5">
      <c r="B88" s="298"/>
    </row>
    <row r="89" ht="13.5">
      <c r="B89" s="298"/>
    </row>
    <row r="90" ht="13.5">
      <c r="B90" s="298"/>
    </row>
    <row r="91" ht="13.5">
      <c r="B91" s="298"/>
    </row>
    <row r="92" ht="13.5">
      <c r="B92" s="298"/>
    </row>
    <row r="93" ht="13.5">
      <c r="B93" s="298"/>
    </row>
    <row r="94" ht="13.5">
      <c r="B94" s="298"/>
    </row>
    <row r="95" ht="13.5">
      <c r="B95" s="298"/>
    </row>
    <row r="96" ht="13.5">
      <c r="B96" s="298"/>
    </row>
    <row r="97" ht="13.5">
      <c r="B97" s="298"/>
    </row>
    <row r="98" ht="13.5">
      <c r="B98" s="298"/>
    </row>
    <row r="99" ht="13.5">
      <c r="B99" s="298"/>
    </row>
    <row r="100" ht="13.5">
      <c r="B100" s="298"/>
    </row>
    <row r="101" ht="13.5">
      <c r="B101" s="298"/>
    </row>
    <row r="102" ht="13.5">
      <c r="B102" s="298"/>
    </row>
    <row r="103" ht="13.5">
      <c r="B103" s="298"/>
    </row>
    <row r="104" ht="13.5">
      <c r="B104" s="299"/>
    </row>
    <row r="105" ht="13.5">
      <c r="B105" s="298"/>
    </row>
    <row r="106" ht="13.5">
      <c r="B106" s="298"/>
    </row>
    <row r="107" ht="13.5">
      <c r="B107" s="298"/>
    </row>
    <row r="108" ht="13.5">
      <c r="B108" s="300"/>
    </row>
  </sheetData>
  <sheetProtection/>
  <mergeCells count="1">
    <mergeCell ref="B1:D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PageLayoutView="0" workbookViewId="0" topLeftCell="B1">
      <pane ySplit="3" topLeftCell="A4" activePane="bottomLeft" state="frozen"/>
      <selection pane="topLeft" activeCell="A1" sqref="A1"/>
      <selection pane="bottomLeft" activeCell="G25" sqref="G25"/>
    </sheetView>
  </sheetViews>
  <sheetFormatPr defaultColWidth="9.00390625" defaultRowHeight="13.5"/>
  <cols>
    <col min="1" max="1" width="9.00390625" style="84" hidden="1" customWidth="1"/>
    <col min="2" max="2" width="45.875" style="84" customWidth="1"/>
    <col min="3" max="5" width="13.375" style="84" customWidth="1"/>
    <col min="6" max="6" width="9.00390625" style="84" bestFit="1" customWidth="1"/>
    <col min="7" max="16384" width="9.00390625" style="84" customWidth="1"/>
  </cols>
  <sheetData>
    <row r="1" spans="2:5" s="122" customFormat="1" ht="18" customHeight="1">
      <c r="B1" s="317" t="s">
        <v>1738</v>
      </c>
      <c r="C1" s="317"/>
      <c r="D1" s="317"/>
      <c r="E1" s="317"/>
    </row>
    <row r="2" spans="2:5" s="80" customFormat="1" ht="18" customHeight="1">
      <c r="B2" s="123" t="s">
        <v>1366</v>
      </c>
      <c r="E2" s="88" t="s">
        <v>2</v>
      </c>
    </row>
    <row r="3" spans="1:5" s="81" customFormat="1" ht="27.75" customHeight="1">
      <c r="A3" s="114" t="s">
        <v>3</v>
      </c>
      <c r="B3" s="91" t="s">
        <v>103</v>
      </c>
      <c r="C3" s="7" t="s">
        <v>1781</v>
      </c>
      <c r="D3" s="7" t="s">
        <v>1744</v>
      </c>
      <c r="E3" s="92" t="s">
        <v>7</v>
      </c>
    </row>
    <row r="4" spans="1:5" s="80" customFormat="1" ht="18" customHeight="1">
      <c r="A4" s="80">
        <v>1030102</v>
      </c>
      <c r="B4" s="62" t="s">
        <v>1367</v>
      </c>
      <c r="C4" s="96"/>
      <c r="D4" s="96"/>
      <c r="E4" s="97"/>
    </row>
    <row r="5" spans="1:5" s="80" customFormat="1" ht="18" customHeight="1">
      <c r="A5" s="80">
        <v>1030115</v>
      </c>
      <c r="B5" s="62" t="s">
        <v>1368</v>
      </c>
      <c r="C5" s="96"/>
      <c r="D5" s="96"/>
      <c r="E5" s="97"/>
    </row>
    <row r="6" spans="2:5" s="83" customFormat="1" ht="18.75" customHeight="1">
      <c r="B6" s="62" t="s">
        <v>1369</v>
      </c>
      <c r="C6" s="96"/>
      <c r="D6" s="103"/>
      <c r="E6" s="104"/>
    </row>
    <row r="7" spans="1:5" s="83" customFormat="1" ht="19.5" customHeight="1">
      <c r="A7" s="83">
        <v>1030119</v>
      </c>
      <c r="B7" s="62" t="s">
        <v>1370</v>
      </c>
      <c r="C7" s="96">
        <v>1447</v>
      </c>
      <c r="D7" s="103"/>
      <c r="E7" s="104"/>
    </row>
    <row r="8" spans="1:5" s="80" customFormat="1" ht="18" customHeight="1">
      <c r="A8" s="80">
        <v>1030121</v>
      </c>
      <c r="B8" s="62" t="s">
        <v>1371</v>
      </c>
      <c r="C8" s="96"/>
      <c r="D8" s="96"/>
      <c r="E8" s="97"/>
    </row>
    <row r="9" spans="2:5" s="83" customFormat="1" ht="18" customHeight="1">
      <c r="B9" s="62" t="s">
        <v>1372</v>
      </c>
      <c r="C9" s="96"/>
      <c r="D9" s="103"/>
      <c r="E9" s="104"/>
    </row>
    <row r="10" spans="1:5" s="80" customFormat="1" ht="18" customHeight="1">
      <c r="A10" s="80">
        <v>1030129</v>
      </c>
      <c r="B10" s="62" t="s">
        <v>1373</v>
      </c>
      <c r="C10" s="96"/>
      <c r="D10" s="96">
        <v>29290</v>
      </c>
      <c r="E10" s="97"/>
    </row>
    <row r="11" spans="1:5" s="80" customFormat="1" ht="18" customHeight="1">
      <c r="A11" s="80">
        <v>1030133</v>
      </c>
      <c r="B11" s="62" t="s">
        <v>1374</v>
      </c>
      <c r="C11" s="96">
        <v>1120</v>
      </c>
      <c r="D11" s="96">
        <v>1114</v>
      </c>
      <c r="E11" s="97">
        <v>-0.005357142857142838</v>
      </c>
    </row>
    <row r="12" spans="1:5" s="83" customFormat="1" ht="18" customHeight="1">
      <c r="A12" s="83">
        <v>1030144</v>
      </c>
      <c r="B12" s="62" t="s">
        <v>1375</v>
      </c>
      <c r="C12" s="96">
        <v>110201</v>
      </c>
      <c r="D12" s="96">
        <v>242561</v>
      </c>
      <c r="E12" s="97">
        <v>1.201078030144917</v>
      </c>
    </row>
    <row r="13" spans="1:5" s="80" customFormat="1" ht="18" customHeight="1">
      <c r="A13" s="80">
        <v>1030146</v>
      </c>
      <c r="B13" s="62" t="s">
        <v>1376</v>
      </c>
      <c r="C13" s="96"/>
      <c r="D13" s="96">
        <v>1404</v>
      </c>
      <c r="E13" s="97"/>
    </row>
    <row r="14" spans="1:5" s="80" customFormat="1" ht="18" customHeight="1">
      <c r="A14" s="80">
        <v>1030147</v>
      </c>
      <c r="B14" s="62" t="s">
        <v>1377</v>
      </c>
      <c r="C14" s="96"/>
      <c r="D14" s="124">
        <v>646</v>
      </c>
      <c r="E14" s="97"/>
    </row>
    <row r="15" spans="1:5" s="80" customFormat="1" ht="18" customHeight="1">
      <c r="A15" s="80">
        <v>1030148</v>
      </c>
      <c r="B15" s="62" t="s">
        <v>1378</v>
      </c>
      <c r="C15" s="96">
        <v>15769</v>
      </c>
      <c r="D15" s="124">
        <v>8717</v>
      </c>
      <c r="E15" s="97">
        <v>-0.4472065444860168</v>
      </c>
    </row>
    <row r="16" spans="1:5" s="80" customFormat="1" ht="18" customHeight="1">
      <c r="A16" s="80">
        <v>1030150</v>
      </c>
      <c r="B16" s="62" t="s">
        <v>1379</v>
      </c>
      <c r="C16" s="96"/>
      <c r="D16" s="124">
        <v>76</v>
      </c>
      <c r="E16" s="97"/>
    </row>
    <row r="17" spans="1:5" s="80" customFormat="1" ht="18" customHeight="1">
      <c r="A17" s="80">
        <v>1030155</v>
      </c>
      <c r="B17" s="62" t="s">
        <v>1380</v>
      </c>
      <c r="C17" s="96"/>
      <c r="D17" s="96"/>
      <c r="E17" s="97"/>
    </row>
    <row r="18" spans="1:5" s="80" customFormat="1" ht="18" customHeight="1">
      <c r="A18" s="80">
        <v>1030156</v>
      </c>
      <c r="B18" s="62" t="s">
        <v>1381</v>
      </c>
      <c r="C18" s="96"/>
      <c r="D18" s="124">
        <v>3561</v>
      </c>
      <c r="E18" s="97"/>
    </row>
    <row r="19" spans="1:5" s="80" customFormat="1" ht="18" customHeight="1">
      <c r="A19" s="80">
        <v>1030157</v>
      </c>
      <c r="B19" s="62" t="s">
        <v>1382</v>
      </c>
      <c r="C19" s="96">
        <v>3892</v>
      </c>
      <c r="D19" s="124">
        <v>4120</v>
      </c>
      <c r="E19" s="97">
        <v>0.058581706063720373</v>
      </c>
    </row>
    <row r="20" spans="1:5" s="80" customFormat="1" ht="18" customHeight="1">
      <c r="A20" s="80">
        <v>1030158</v>
      </c>
      <c r="B20" s="62" t="s">
        <v>1383</v>
      </c>
      <c r="C20" s="96">
        <v>392</v>
      </c>
      <c r="D20" s="125">
        <v>7316</v>
      </c>
      <c r="E20" s="97">
        <v>17.663265306122447</v>
      </c>
    </row>
    <row r="21" spans="1:5" s="80" customFormat="1" ht="18" customHeight="1">
      <c r="A21" s="80">
        <v>1030159</v>
      </c>
      <c r="B21" s="62" t="s">
        <v>1384</v>
      </c>
      <c r="C21" s="96"/>
      <c r="D21" s="96"/>
      <c r="E21" s="97"/>
    </row>
    <row r="22" spans="1:5" s="80" customFormat="1" ht="18" customHeight="1">
      <c r="A22" s="80">
        <v>1030178</v>
      </c>
      <c r="B22" s="95" t="s">
        <v>1385</v>
      </c>
      <c r="C22" s="96"/>
      <c r="D22" s="96">
        <v>3671</v>
      </c>
      <c r="E22" s="97"/>
    </row>
    <row r="23" spans="1:5" s="80" customFormat="1" ht="18" customHeight="1">
      <c r="A23" s="80">
        <v>1030180</v>
      </c>
      <c r="B23" s="101"/>
      <c r="C23" s="96"/>
      <c r="D23" s="96"/>
      <c r="E23" s="97"/>
    </row>
    <row r="24" spans="1:5" s="80" customFormat="1" ht="18" customHeight="1">
      <c r="A24" s="80">
        <v>1030199</v>
      </c>
      <c r="B24" s="95"/>
      <c r="C24" s="96"/>
      <c r="D24" s="96"/>
      <c r="E24" s="97"/>
    </row>
    <row r="25" spans="2:5" s="80" customFormat="1" ht="18" customHeight="1">
      <c r="B25" s="95" t="s">
        <v>1386</v>
      </c>
      <c r="C25" s="96"/>
      <c r="D25" s="96"/>
      <c r="E25" s="97"/>
    </row>
    <row r="26" spans="2:5" s="80" customFormat="1" ht="18" customHeight="1">
      <c r="B26" s="126" t="s">
        <v>1387</v>
      </c>
      <c r="C26" s="96">
        <f>SUM(C4:C21)</f>
        <v>132821</v>
      </c>
      <c r="D26" s="96">
        <f>SUM(D4:D22)</f>
        <v>302476</v>
      </c>
      <c r="E26" s="97">
        <v>1.2773206044224934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1">
    <mergeCell ref="B1:E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PageLayoutView="0" workbookViewId="0" topLeftCell="B1">
      <pane ySplit="3" topLeftCell="A22" activePane="bottomLeft" state="frozen"/>
      <selection pane="topLeft" activeCell="A1" sqref="A1"/>
      <selection pane="bottomLeft" activeCell="K39" sqref="K39"/>
    </sheetView>
  </sheetViews>
  <sheetFormatPr defaultColWidth="9.00390625" defaultRowHeight="13.5"/>
  <cols>
    <col min="1" max="1" width="10.50390625" style="84" hidden="1" customWidth="1"/>
    <col min="2" max="2" width="49.25390625" style="84" customWidth="1"/>
    <col min="3" max="5" width="13.625" style="84" customWidth="1"/>
    <col min="6" max="6" width="13.50390625" style="84" hidden="1" customWidth="1"/>
    <col min="7" max="7" width="9.00390625" style="84" hidden="1" customWidth="1"/>
    <col min="8" max="8" width="9.00390625" style="84" bestFit="1" customWidth="1"/>
    <col min="9" max="16384" width="9.00390625" style="84" customWidth="1"/>
  </cols>
  <sheetData>
    <row r="1" spans="2:5" ht="18" customHeight="1">
      <c r="B1" s="317" t="s">
        <v>1590</v>
      </c>
      <c r="C1" s="317"/>
      <c r="D1" s="317"/>
      <c r="E1" s="317"/>
    </row>
    <row r="2" spans="2:5" s="81" customFormat="1" ht="18" customHeight="1">
      <c r="B2" s="112" t="s">
        <v>1388</v>
      </c>
      <c r="C2" s="113"/>
      <c r="D2" s="113"/>
      <c r="E2" s="113" t="s">
        <v>2</v>
      </c>
    </row>
    <row r="3" spans="1:5" s="81" customFormat="1" ht="32.25" customHeight="1">
      <c r="A3" s="114" t="s">
        <v>3</v>
      </c>
      <c r="B3" s="91" t="s">
        <v>103</v>
      </c>
      <c r="C3" s="255" t="s">
        <v>1593</v>
      </c>
      <c r="D3" s="255" t="s">
        <v>1594</v>
      </c>
      <c r="E3" s="92" t="s">
        <v>7</v>
      </c>
    </row>
    <row r="4" spans="1:6" s="80" customFormat="1" ht="18" customHeight="1">
      <c r="A4" s="86">
        <v>1030102</v>
      </c>
      <c r="B4" s="247" t="s">
        <v>1367</v>
      </c>
      <c r="C4" s="246"/>
      <c r="D4" s="115"/>
      <c r="E4" s="97"/>
      <c r="F4" s="95" t="s">
        <v>1367</v>
      </c>
    </row>
    <row r="5" spans="1:6" s="80" customFormat="1" ht="18" customHeight="1">
      <c r="A5" s="86">
        <v>1030115</v>
      </c>
      <c r="B5" s="247" t="s">
        <v>1368</v>
      </c>
      <c r="C5" s="246"/>
      <c r="D5" s="115"/>
      <c r="E5" s="97"/>
      <c r="F5" s="95" t="s">
        <v>1368</v>
      </c>
    </row>
    <row r="6" spans="1:6" s="83" customFormat="1" ht="18" customHeight="1">
      <c r="A6" s="116">
        <v>1030119</v>
      </c>
      <c r="B6" s="247" t="s">
        <v>1369</v>
      </c>
      <c r="C6" s="246"/>
      <c r="D6" s="117"/>
      <c r="E6" s="97"/>
      <c r="F6" s="118" t="s">
        <v>1369</v>
      </c>
    </row>
    <row r="7" spans="1:6" s="80" customFormat="1" ht="18" customHeight="1">
      <c r="A7" s="86">
        <v>1030121</v>
      </c>
      <c r="B7" s="247" t="s">
        <v>1370</v>
      </c>
      <c r="C7" s="246">
        <v>604</v>
      </c>
      <c r="D7" s="115"/>
      <c r="E7" s="97"/>
      <c r="F7" s="95" t="s">
        <v>1390</v>
      </c>
    </row>
    <row r="8" spans="1:7" s="80" customFormat="1" ht="18" customHeight="1">
      <c r="A8" s="86">
        <v>1030129</v>
      </c>
      <c r="B8" s="247" t="s">
        <v>1371</v>
      </c>
      <c r="C8" s="246"/>
      <c r="D8" s="96"/>
      <c r="E8" s="97"/>
      <c r="F8" s="95" t="s">
        <v>1391</v>
      </c>
      <c r="G8" s="80">
        <v>767</v>
      </c>
    </row>
    <row r="9" spans="1:6" s="83" customFormat="1" ht="18" customHeight="1">
      <c r="A9" s="116">
        <v>1030133</v>
      </c>
      <c r="B9" s="247" t="s">
        <v>1372</v>
      </c>
      <c r="C9" s="246"/>
      <c r="D9" s="117"/>
      <c r="E9" s="104"/>
      <c r="F9" s="118" t="s">
        <v>1392</v>
      </c>
    </row>
    <row r="10" spans="1:6" s="83" customFormat="1" ht="18" customHeight="1">
      <c r="A10" s="116">
        <v>1030144</v>
      </c>
      <c r="B10" s="247" t="s">
        <v>1373</v>
      </c>
      <c r="C10" s="246"/>
      <c r="D10" s="117"/>
      <c r="E10" s="104"/>
      <c r="F10" s="118" t="s">
        <v>1393</v>
      </c>
    </row>
    <row r="11" spans="1:7" s="80" customFormat="1" ht="18" customHeight="1">
      <c r="A11" s="86">
        <v>1030146</v>
      </c>
      <c r="B11" s="247" t="s">
        <v>1374</v>
      </c>
      <c r="C11" s="246">
        <v>57</v>
      </c>
      <c r="D11" s="115"/>
      <c r="E11" s="97"/>
      <c r="F11" s="95" t="s">
        <v>1394</v>
      </c>
      <c r="G11" s="80">
        <v>359796</v>
      </c>
    </row>
    <row r="12" spans="1:6" s="80" customFormat="1" ht="18" customHeight="1">
      <c r="A12" s="86">
        <v>1030147</v>
      </c>
      <c r="B12" s="247" t="s">
        <v>1375</v>
      </c>
      <c r="C12" s="246">
        <v>44301</v>
      </c>
      <c r="D12" s="115">
        <v>170000</v>
      </c>
      <c r="E12" s="97">
        <v>2.8373851606058555</v>
      </c>
      <c r="F12" s="95" t="s">
        <v>1395</v>
      </c>
    </row>
    <row r="13" spans="1:6" s="80" customFormat="1" ht="18" customHeight="1">
      <c r="A13" s="86">
        <v>1030148</v>
      </c>
      <c r="B13" s="247" t="s">
        <v>1376</v>
      </c>
      <c r="C13" s="246"/>
      <c r="D13" s="115"/>
      <c r="E13" s="97"/>
      <c r="F13" s="95" t="s">
        <v>1396</v>
      </c>
    </row>
    <row r="14" spans="1:6" s="80" customFormat="1" ht="18" customHeight="1">
      <c r="A14" s="86">
        <v>103014801</v>
      </c>
      <c r="B14" s="247" t="s">
        <v>1377</v>
      </c>
      <c r="C14" s="246"/>
      <c r="D14" s="115"/>
      <c r="E14" s="97"/>
      <c r="F14" s="95" t="s">
        <v>1397</v>
      </c>
    </row>
    <row r="15" spans="1:7" s="80" customFormat="1" ht="18" customHeight="1">
      <c r="A15" s="86">
        <v>103014802</v>
      </c>
      <c r="B15" s="247" t="s">
        <v>1378</v>
      </c>
      <c r="C15" s="246">
        <v>7357</v>
      </c>
      <c r="D15" s="115">
        <v>2000</v>
      </c>
      <c r="E15" s="97">
        <v>-0.7281500611662363</v>
      </c>
      <c r="F15" s="95" t="s">
        <v>1398</v>
      </c>
      <c r="G15" s="80">
        <v>2523</v>
      </c>
    </row>
    <row r="16" spans="1:6" s="80" customFormat="1" ht="18" customHeight="1">
      <c r="A16" s="86">
        <v>103014803</v>
      </c>
      <c r="B16" s="247" t="s">
        <v>1379</v>
      </c>
      <c r="C16" s="246"/>
      <c r="D16" s="115"/>
      <c r="E16" s="97"/>
      <c r="F16" s="95" t="s">
        <v>1399</v>
      </c>
    </row>
    <row r="17" spans="1:6" s="80" customFormat="1" ht="18" customHeight="1">
      <c r="A17" s="86">
        <v>103014898</v>
      </c>
      <c r="B17" s="247" t="s">
        <v>1380</v>
      </c>
      <c r="C17" s="246"/>
      <c r="D17" s="115"/>
      <c r="E17" s="97"/>
      <c r="F17" s="98" t="s">
        <v>1400</v>
      </c>
    </row>
    <row r="18" spans="1:6" s="80" customFormat="1" ht="18" customHeight="1">
      <c r="A18" s="86">
        <v>103014899</v>
      </c>
      <c r="B18" s="247" t="s">
        <v>1381</v>
      </c>
      <c r="C18" s="246"/>
      <c r="D18" s="115"/>
      <c r="E18" s="97"/>
      <c r="F18" s="98" t="s">
        <v>1401</v>
      </c>
    </row>
    <row r="19" spans="1:6" s="80" customFormat="1" ht="18" customHeight="1">
      <c r="A19" s="86">
        <v>1030150</v>
      </c>
      <c r="B19" s="247" t="s">
        <v>1382</v>
      </c>
      <c r="C19" s="246">
        <v>2793</v>
      </c>
      <c r="D19" s="115">
        <v>2500</v>
      </c>
      <c r="E19" s="97">
        <v>-0.1049051199427139</v>
      </c>
      <c r="F19" s="98" t="s">
        <v>1402</v>
      </c>
    </row>
    <row r="20" spans="1:6" s="80" customFormat="1" ht="18" customHeight="1">
      <c r="A20" s="86">
        <v>1030155</v>
      </c>
      <c r="B20" s="247" t="s">
        <v>1383</v>
      </c>
      <c r="C20" s="246"/>
      <c r="D20" s="115"/>
      <c r="E20" s="97"/>
      <c r="F20" s="98" t="s">
        <v>1403</v>
      </c>
    </row>
    <row r="21" spans="1:6" s="80" customFormat="1" ht="18" customHeight="1">
      <c r="A21" s="86">
        <v>103015501</v>
      </c>
      <c r="B21" s="247" t="s">
        <v>1384</v>
      </c>
      <c r="C21" s="246"/>
      <c r="D21" s="115"/>
      <c r="E21" s="97"/>
      <c r="F21" s="98" t="s">
        <v>1404</v>
      </c>
    </row>
    <row r="22" spans="1:7" s="80" customFormat="1" ht="18" customHeight="1">
      <c r="A22" s="86">
        <v>103015502</v>
      </c>
      <c r="B22" s="248"/>
      <c r="C22" s="246"/>
      <c r="D22" s="115"/>
      <c r="E22" s="97"/>
      <c r="F22" s="95" t="s">
        <v>1405</v>
      </c>
      <c r="G22" s="80">
        <v>39111</v>
      </c>
    </row>
    <row r="23" spans="1:7" s="80" customFormat="1" ht="18" customHeight="1">
      <c r="A23" s="86">
        <v>1030156</v>
      </c>
      <c r="B23" s="249"/>
      <c r="C23" s="246"/>
      <c r="D23" s="115"/>
      <c r="E23" s="97"/>
      <c r="F23" s="95" t="s">
        <v>1406</v>
      </c>
      <c r="G23" s="80">
        <v>224893</v>
      </c>
    </row>
    <row r="24" spans="1:7" s="80" customFormat="1" ht="18" customHeight="1">
      <c r="A24" s="86">
        <v>1030157</v>
      </c>
      <c r="B24" s="249"/>
      <c r="C24" s="246"/>
      <c r="D24" s="115"/>
      <c r="E24" s="97"/>
      <c r="F24" s="98" t="s">
        <v>1407</v>
      </c>
      <c r="G24" s="80">
        <v>144738</v>
      </c>
    </row>
    <row r="25" spans="1:7" s="80" customFormat="1" ht="18" customHeight="1">
      <c r="A25" s="86">
        <v>1030158</v>
      </c>
      <c r="B25" s="248"/>
      <c r="C25" s="246"/>
      <c r="D25" s="115"/>
      <c r="E25" s="97"/>
      <c r="F25" s="98" t="s">
        <v>1408</v>
      </c>
      <c r="G25" s="80">
        <v>80155</v>
      </c>
    </row>
    <row r="26" spans="1:6" s="82" customFormat="1" ht="18" customHeight="1">
      <c r="A26" s="86">
        <v>103015801</v>
      </c>
      <c r="B26" s="248"/>
      <c r="C26" s="246"/>
      <c r="D26" s="115"/>
      <c r="E26" s="97"/>
      <c r="F26" s="95" t="s">
        <v>1409</v>
      </c>
    </row>
    <row r="27" spans="1:7" s="80" customFormat="1" ht="18" customHeight="1">
      <c r="A27" s="86">
        <v>103015802</v>
      </c>
      <c r="B27" s="248"/>
      <c r="C27" s="246"/>
      <c r="D27" s="115"/>
      <c r="E27" s="97"/>
      <c r="F27" s="95" t="s">
        <v>1410</v>
      </c>
      <c r="G27" s="80">
        <v>5754</v>
      </c>
    </row>
    <row r="28" spans="1:6" s="80" customFormat="1" ht="18" customHeight="1">
      <c r="A28" s="86">
        <v>103015803</v>
      </c>
      <c r="B28" s="249"/>
      <c r="C28" s="246"/>
      <c r="D28" s="115"/>
      <c r="E28" s="97"/>
      <c r="F28" s="95" t="s">
        <v>1411</v>
      </c>
    </row>
    <row r="29" spans="1:6" s="80" customFormat="1" ht="18" customHeight="1">
      <c r="A29" s="86">
        <v>1030159</v>
      </c>
      <c r="B29" s="249"/>
      <c r="C29" s="246"/>
      <c r="D29" s="115"/>
      <c r="E29" s="97"/>
      <c r="F29" s="98" t="s">
        <v>1412</v>
      </c>
    </row>
    <row r="30" spans="1:6" s="80" customFormat="1" ht="18" customHeight="1">
      <c r="A30" s="86">
        <v>1030178</v>
      </c>
      <c r="B30" s="248"/>
      <c r="C30" s="250"/>
      <c r="D30" s="115"/>
      <c r="E30" s="97"/>
      <c r="F30" s="98" t="s">
        <v>1413</v>
      </c>
    </row>
    <row r="31" spans="1:6" s="80" customFormat="1" ht="18" customHeight="1">
      <c r="A31" s="86">
        <v>1030180</v>
      </c>
      <c r="B31" s="248" t="s">
        <v>1386</v>
      </c>
      <c r="C31" s="250"/>
      <c r="D31" s="115"/>
      <c r="E31" s="97"/>
      <c r="F31" s="98" t="s">
        <v>1414</v>
      </c>
    </row>
    <row r="32" spans="1:14" s="80" customFormat="1" ht="18" customHeight="1">
      <c r="A32" s="86">
        <v>103018003</v>
      </c>
      <c r="B32" s="251" t="s">
        <v>1423</v>
      </c>
      <c r="C32" s="250">
        <f>SUM(C4:C21)</f>
        <v>55112</v>
      </c>
      <c r="D32" s="115">
        <v>174500</v>
      </c>
      <c r="E32" s="97">
        <v>2.1662795761358686</v>
      </c>
      <c r="F32" s="95" t="s">
        <v>1415</v>
      </c>
      <c r="G32" s="80">
        <v>933195</v>
      </c>
      <c r="N32" s="121"/>
    </row>
    <row r="33" spans="1:6" s="80" customFormat="1" ht="18" customHeight="1">
      <c r="A33" s="86">
        <v>103018004</v>
      </c>
      <c r="B33" s="252"/>
      <c r="C33" s="246"/>
      <c r="D33" s="115"/>
      <c r="E33" s="97"/>
      <c r="F33" s="95" t="s">
        <v>1416</v>
      </c>
    </row>
    <row r="34" spans="1:7" s="80" customFormat="1" ht="18" customHeight="1">
      <c r="A34" s="86">
        <v>1030199</v>
      </c>
      <c r="B34" s="249" t="s">
        <v>1421</v>
      </c>
      <c r="C34" s="246">
        <v>11666</v>
      </c>
      <c r="D34" s="115">
        <f>SUM(D35:D36)</f>
        <v>10247</v>
      </c>
      <c r="E34" s="97">
        <v>-0.1216355220298303</v>
      </c>
      <c r="F34" s="95" t="s">
        <v>1417</v>
      </c>
      <c r="G34" s="80">
        <v>142121</v>
      </c>
    </row>
    <row r="35" spans="2:7" s="80" customFormat="1" ht="18" customHeight="1">
      <c r="B35" s="249" t="s">
        <v>1422</v>
      </c>
      <c r="C35" s="246">
        <v>11666</v>
      </c>
      <c r="D35" s="310">
        <v>1611</v>
      </c>
      <c r="E35" s="97">
        <v>-0.861906394651123</v>
      </c>
      <c r="F35" s="95" t="s">
        <v>1418</v>
      </c>
      <c r="G35" s="80">
        <v>114439</v>
      </c>
    </row>
    <row r="36" spans="2:7" s="80" customFormat="1" ht="18" customHeight="1">
      <c r="B36" s="253" t="s">
        <v>1427</v>
      </c>
      <c r="C36" s="246">
        <v>15773</v>
      </c>
      <c r="D36" s="115">
        <v>8636</v>
      </c>
      <c r="E36" s="97">
        <v>-0.45248208964686487</v>
      </c>
      <c r="F36" s="95" t="s">
        <v>1419</v>
      </c>
      <c r="G36" s="80">
        <v>27682</v>
      </c>
    </row>
    <row r="37" spans="2:7" s="80" customFormat="1" ht="18" customHeight="1">
      <c r="B37" s="253" t="s">
        <v>1428</v>
      </c>
      <c r="C37" s="246"/>
      <c r="D37" s="115"/>
      <c r="E37" s="97"/>
      <c r="F37" s="95" t="s">
        <v>1420</v>
      </c>
      <c r="G37" s="80">
        <v>12881</v>
      </c>
    </row>
    <row r="38" spans="1:6" s="80" customFormat="1" ht="18" customHeight="1">
      <c r="A38" s="86">
        <v>110</v>
      </c>
      <c r="B38" s="253" t="s">
        <v>1426</v>
      </c>
      <c r="C38" s="246">
        <v>106557</v>
      </c>
      <c r="D38" s="115"/>
      <c r="E38" s="97">
        <v>-1</v>
      </c>
      <c r="F38" s="95" t="s">
        <v>1386</v>
      </c>
    </row>
    <row r="39" spans="1:7" s="80" customFormat="1" ht="18" customHeight="1">
      <c r="A39" s="86">
        <v>11004</v>
      </c>
      <c r="B39" s="253" t="s">
        <v>1591</v>
      </c>
      <c r="C39" s="246"/>
      <c r="D39" s="115"/>
      <c r="E39" s="97"/>
      <c r="F39" s="107" t="s">
        <v>1423</v>
      </c>
      <c r="G39" s="80">
        <v>1721041</v>
      </c>
    </row>
    <row r="40" spans="1:7" s="80" customFormat="1" ht="18" customHeight="1">
      <c r="A40" s="86">
        <v>1100401</v>
      </c>
      <c r="B40" s="254" t="s">
        <v>1592</v>
      </c>
      <c r="C40" s="250">
        <f>C32+C34+C36+C37+C38</f>
        <v>189108</v>
      </c>
      <c r="D40" s="115">
        <f>D32+D34</f>
        <v>184747</v>
      </c>
      <c r="E40" s="97">
        <v>-0.02306089641897746</v>
      </c>
      <c r="F40" s="108" t="s">
        <v>1421</v>
      </c>
      <c r="G40" s="80">
        <v>1019740</v>
      </c>
    </row>
    <row r="41" spans="1:7" s="80" customFormat="1" ht="18" customHeight="1">
      <c r="A41" s="86">
        <v>1100402</v>
      </c>
      <c r="B41" s="95"/>
      <c r="C41" s="115"/>
      <c r="D41" s="115"/>
      <c r="E41" s="97"/>
      <c r="F41" s="98" t="s">
        <v>1422</v>
      </c>
      <c r="G41" s="80">
        <v>566013</v>
      </c>
    </row>
    <row r="42" spans="1:7" s="80" customFormat="1" ht="18" customHeight="1">
      <c r="A42" s="86">
        <v>11008</v>
      </c>
      <c r="B42" s="95"/>
      <c r="C42" s="115"/>
      <c r="D42" s="115"/>
      <c r="E42" s="97"/>
      <c r="F42" s="98" t="s">
        <v>1424</v>
      </c>
      <c r="G42" s="80">
        <v>566013</v>
      </c>
    </row>
    <row r="43" spans="1:6" s="80" customFormat="1" ht="18" customHeight="1">
      <c r="A43" s="86">
        <v>11009</v>
      </c>
      <c r="B43" s="95"/>
      <c r="C43" s="115"/>
      <c r="D43" s="115"/>
      <c r="E43" s="97"/>
      <c r="F43" s="98" t="s">
        <v>1425</v>
      </c>
    </row>
    <row r="44" spans="1:7" s="80" customFormat="1" ht="18" customHeight="1">
      <c r="A44" s="86">
        <v>105</v>
      </c>
      <c r="B44" s="108"/>
      <c r="C44" s="115"/>
      <c r="D44" s="119"/>
      <c r="E44" s="97"/>
      <c r="F44" s="98" t="s">
        <v>1427</v>
      </c>
      <c r="G44" s="80">
        <v>453727</v>
      </c>
    </row>
    <row r="45" spans="1:6" s="80" customFormat="1" ht="18" customHeight="1">
      <c r="A45" s="86">
        <v>10504</v>
      </c>
      <c r="B45" s="95"/>
      <c r="C45" s="115"/>
      <c r="D45" s="119"/>
      <c r="E45" s="97"/>
      <c r="F45" s="98" t="s">
        <v>1428</v>
      </c>
    </row>
    <row r="46" spans="1:6" s="80" customFormat="1" ht="18" customHeight="1">
      <c r="A46" s="86">
        <v>1050402</v>
      </c>
      <c r="B46" s="95"/>
      <c r="C46" s="115"/>
      <c r="D46" s="119"/>
      <c r="E46" s="97"/>
      <c r="F46" s="98"/>
    </row>
    <row r="47" spans="2:7" s="80" customFormat="1" ht="18" customHeight="1">
      <c r="B47" s="108"/>
      <c r="C47" s="119"/>
      <c r="D47" s="119"/>
      <c r="E47" s="97"/>
      <c r="F47" s="108" t="s">
        <v>1429</v>
      </c>
      <c r="G47" s="80">
        <v>3000000</v>
      </c>
    </row>
    <row r="48" spans="2:6" s="80" customFormat="1" ht="18" customHeight="1">
      <c r="B48" s="106"/>
      <c r="C48" s="115"/>
      <c r="D48" s="115"/>
      <c r="E48" s="97"/>
      <c r="F48" s="120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1">
    <mergeCell ref="B1:E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zoomScalePageLayoutView="0" workbookViewId="0" topLeftCell="B1">
      <pane ySplit="3" topLeftCell="A4" activePane="bottomLeft" state="frozen"/>
      <selection pane="topLeft" activeCell="A1" sqref="A1"/>
      <selection pane="bottomLeft" activeCell="C16" sqref="C16:D16"/>
    </sheetView>
  </sheetViews>
  <sheetFormatPr defaultColWidth="9.00390625" defaultRowHeight="13.5"/>
  <cols>
    <col min="1" max="1" width="5.75390625" style="84" hidden="1" customWidth="1"/>
    <col min="2" max="2" width="41.75390625" style="84" customWidth="1"/>
    <col min="3" max="3" width="16.00390625" style="84" customWidth="1"/>
    <col min="4" max="4" width="15.875" style="84" customWidth="1"/>
    <col min="5" max="5" width="13.00390625" style="84" customWidth="1"/>
    <col min="6" max="6" width="20.125" style="84" hidden="1" customWidth="1"/>
    <col min="7" max="7" width="9.00390625" style="84" hidden="1" customWidth="1"/>
    <col min="8" max="8" width="9.00390625" style="84" bestFit="1" customWidth="1"/>
    <col min="9" max="16384" width="9.00390625" style="84" customWidth="1"/>
  </cols>
  <sheetData>
    <row r="1" spans="2:5" ht="21" customHeight="1">
      <c r="B1" s="317" t="s">
        <v>1739</v>
      </c>
      <c r="C1" s="317"/>
      <c r="D1" s="317"/>
      <c r="E1" s="317"/>
    </row>
    <row r="2" spans="2:5" s="80" customFormat="1" ht="18" customHeight="1">
      <c r="B2" s="87" t="s">
        <v>1431</v>
      </c>
      <c r="C2" s="88"/>
      <c r="D2" s="88"/>
      <c r="E2" s="88" t="s">
        <v>2</v>
      </c>
    </row>
    <row r="3" spans="1:5" s="81" customFormat="1" ht="38.25" customHeight="1">
      <c r="A3" s="110" t="s">
        <v>102</v>
      </c>
      <c r="B3" s="91" t="s">
        <v>103</v>
      </c>
      <c r="C3" s="314" t="s">
        <v>1789</v>
      </c>
      <c r="D3" s="314" t="s">
        <v>1790</v>
      </c>
      <c r="E3" s="92" t="s">
        <v>7</v>
      </c>
    </row>
    <row r="4" spans="1:7" s="80" customFormat="1" ht="21" customHeight="1">
      <c r="A4" s="86">
        <v>207</v>
      </c>
      <c r="B4" s="95" t="s">
        <v>1432</v>
      </c>
      <c r="C4" s="96">
        <v>251</v>
      </c>
      <c r="D4" s="96"/>
      <c r="E4" s="97">
        <f>D4/C4-1</f>
        <v>-1</v>
      </c>
      <c r="F4" s="95"/>
      <c r="G4" s="96"/>
    </row>
    <row r="5" spans="1:7" s="80" customFormat="1" ht="21" customHeight="1">
      <c r="A5" s="86">
        <v>208</v>
      </c>
      <c r="B5" s="95" t="s">
        <v>1433</v>
      </c>
      <c r="C5" s="96">
        <v>8207</v>
      </c>
      <c r="D5" s="96">
        <v>1380</v>
      </c>
      <c r="E5" s="97">
        <f aca="true" t="shared" si="0" ref="E5:E16">D5/C5-1</f>
        <v>-0.8318508590227854</v>
      </c>
      <c r="F5" s="95"/>
      <c r="G5" s="96"/>
    </row>
    <row r="6" spans="1:7" s="80" customFormat="1" ht="21" customHeight="1">
      <c r="A6" s="86">
        <v>211</v>
      </c>
      <c r="B6" s="95" t="s">
        <v>1434</v>
      </c>
      <c r="C6" s="96">
        <v>0</v>
      </c>
      <c r="D6" s="96">
        <v>620</v>
      </c>
      <c r="E6" s="97"/>
      <c r="F6" s="95"/>
      <c r="G6" s="96"/>
    </row>
    <row r="7" spans="1:7" s="80" customFormat="1" ht="21" customHeight="1">
      <c r="A7" s="86">
        <v>212</v>
      </c>
      <c r="B7" s="95" t="s">
        <v>1435</v>
      </c>
      <c r="C7" s="96">
        <v>324216</v>
      </c>
      <c r="D7" s="96">
        <v>287448</v>
      </c>
      <c r="E7" s="97">
        <f t="shared" si="0"/>
        <v>-0.11340587756310605</v>
      </c>
      <c r="F7" s="95"/>
      <c r="G7" s="96"/>
    </row>
    <row r="8" spans="1:7" s="80" customFormat="1" ht="21" customHeight="1">
      <c r="A8" s="86">
        <v>213</v>
      </c>
      <c r="B8" s="95" t="s">
        <v>1436</v>
      </c>
      <c r="C8" s="96">
        <v>1909</v>
      </c>
      <c r="D8" s="96">
        <v>100</v>
      </c>
      <c r="E8" s="97">
        <f t="shared" si="0"/>
        <v>-0.9476165531691986</v>
      </c>
      <c r="F8" s="95"/>
      <c r="G8" s="96"/>
    </row>
    <row r="9" spans="1:7" s="80" customFormat="1" ht="21" customHeight="1">
      <c r="A9" s="86">
        <v>214</v>
      </c>
      <c r="B9" s="99" t="s">
        <v>1437</v>
      </c>
      <c r="C9" s="96">
        <v>17498</v>
      </c>
      <c r="D9" s="96">
        <v>3561</v>
      </c>
      <c r="E9" s="97">
        <f t="shared" si="0"/>
        <v>-0.7964910275460053</v>
      </c>
      <c r="F9" s="99"/>
      <c r="G9" s="96"/>
    </row>
    <row r="10" spans="1:7" s="80" customFormat="1" ht="21" customHeight="1">
      <c r="A10" s="86">
        <v>215</v>
      </c>
      <c r="B10" s="99" t="s">
        <v>1438</v>
      </c>
      <c r="C10" s="96">
        <v>598</v>
      </c>
      <c r="D10" s="96">
        <v>664</v>
      </c>
      <c r="E10" s="97">
        <f t="shared" si="0"/>
        <v>0.11036789297658856</v>
      </c>
      <c r="F10" s="99"/>
      <c r="G10" s="96"/>
    </row>
    <row r="11" spans="1:7" s="80" customFormat="1" ht="21" customHeight="1">
      <c r="A11" s="86">
        <v>216</v>
      </c>
      <c r="B11" s="99" t="s">
        <v>1439</v>
      </c>
      <c r="C11" s="96">
        <v>110</v>
      </c>
      <c r="D11" s="96">
        <v>50</v>
      </c>
      <c r="E11" s="97">
        <f t="shared" si="0"/>
        <v>-0.5454545454545454</v>
      </c>
      <c r="F11" s="99"/>
      <c r="G11" s="96"/>
    </row>
    <row r="12" spans="1:7" s="80" customFormat="1" ht="21" customHeight="1">
      <c r="A12" s="86">
        <v>229</v>
      </c>
      <c r="B12" s="99" t="s">
        <v>1440</v>
      </c>
      <c r="C12" s="96">
        <v>4555</v>
      </c>
      <c r="D12" s="96">
        <v>3126</v>
      </c>
      <c r="E12" s="97">
        <f t="shared" si="0"/>
        <v>-0.31372118551042805</v>
      </c>
      <c r="F12" s="99"/>
      <c r="G12" s="96"/>
    </row>
    <row r="13" spans="1:7" s="80" customFormat="1" ht="21" customHeight="1">
      <c r="A13" s="86">
        <v>232</v>
      </c>
      <c r="B13" s="99" t="s">
        <v>1441</v>
      </c>
      <c r="C13" s="96">
        <v>5578</v>
      </c>
      <c r="D13" s="96">
        <v>3671</v>
      </c>
      <c r="E13" s="97">
        <f t="shared" si="0"/>
        <v>-0.34187880960917894</v>
      </c>
      <c r="F13" s="105"/>
      <c r="G13" s="96"/>
    </row>
    <row r="14" spans="1:7" s="80" customFormat="1" ht="21" customHeight="1">
      <c r="A14" s="86">
        <v>233</v>
      </c>
      <c r="B14" s="99" t="s">
        <v>1442</v>
      </c>
      <c r="C14" s="96">
        <v>230</v>
      </c>
      <c r="D14" s="96"/>
      <c r="E14" s="97">
        <f t="shared" si="0"/>
        <v>-1</v>
      </c>
      <c r="F14" s="107"/>
      <c r="G14" s="96"/>
    </row>
    <row r="15" spans="2:5" s="80" customFormat="1" ht="21" customHeight="1">
      <c r="B15" s="105"/>
      <c r="C15" s="96"/>
      <c r="D15" s="96"/>
      <c r="E15" s="97"/>
    </row>
    <row r="16" spans="2:5" s="80" customFormat="1" ht="21" customHeight="1">
      <c r="B16" s="106" t="s">
        <v>1443</v>
      </c>
      <c r="C16" s="96">
        <f>SUM(C4:C15)</f>
        <v>363152</v>
      </c>
      <c r="D16" s="96">
        <f>SUM(D5:D15)</f>
        <v>300620</v>
      </c>
      <c r="E16" s="97">
        <f t="shared" si="0"/>
        <v>-0.17219236022381812</v>
      </c>
    </row>
    <row r="17" ht="19.5" customHeight="1">
      <c r="D17" s="111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1">
    <mergeCell ref="B1:E1"/>
  </mergeCells>
  <printOptions horizontalCentered="1"/>
  <pageMargins left="0.59" right="0.59" top="0.67" bottom="0.55" header="0.12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showZeros="0" zoomScalePageLayoutView="0" workbookViewId="0" topLeftCell="A1">
      <pane ySplit="4" topLeftCell="A104" activePane="bottomLeft" state="frozen"/>
      <selection pane="topLeft" activeCell="A1" sqref="A1"/>
      <selection pane="bottomLeft" activeCell="D116" sqref="D116:E116"/>
    </sheetView>
  </sheetViews>
  <sheetFormatPr defaultColWidth="9.00390625" defaultRowHeight="13.5"/>
  <cols>
    <col min="1" max="1" width="2.875" style="84" customWidth="1"/>
    <col min="2" max="2" width="9.00390625" style="85" customWidth="1"/>
    <col min="3" max="3" width="52.875" style="84" customWidth="1"/>
    <col min="4" max="4" width="12.625" style="84" customWidth="1"/>
    <col min="5" max="5" width="12.00390625" style="84" customWidth="1"/>
    <col min="6" max="6" width="12.125" style="84" customWidth="1"/>
    <col min="7" max="7" width="9.00390625" style="84" bestFit="1" customWidth="1"/>
    <col min="8" max="16384" width="9.00390625" style="84" customWidth="1"/>
  </cols>
  <sheetData>
    <row r="1" ht="15.75"/>
    <row r="2" spans="3:6" ht="21" customHeight="1">
      <c r="C2" s="317" t="s">
        <v>1794</v>
      </c>
      <c r="D2" s="317"/>
      <c r="E2" s="317"/>
      <c r="F2" s="317"/>
    </row>
    <row r="3" spans="2:6" s="80" customFormat="1" ht="18" customHeight="1">
      <c r="B3" s="86"/>
      <c r="C3" s="87" t="s">
        <v>1444</v>
      </c>
      <c r="D3" s="88"/>
      <c r="E3" s="88"/>
      <c r="F3" s="88" t="s">
        <v>2</v>
      </c>
    </row>
    <row r="4" spans="1:6" s="81" customFormat="1" ht="36.75" customHeight="1">
      <c r="A4" s="89"/>
      <c r="B4" s="90"/>
      <c r="C4" s="91" t="s">
        <v>103</v>
      </c>
      <c r="D4" s="7" t="s">
        <v>1781</v>
      </c>
      <c r="E4" s="7" t="s">
        <v>1744</v>
      </c>
      <c r="F4" s="92" t="s">
        <v>7</v>
      </c>
    </row>
    <row r="5" spans="1:6" s="80" customFormat="1" ht="18" customHeight="1">
      <c r="A5" s="93"/>
      <c r="B5" s="94"/>
      <c r="C5" s="256" t="s">
        <v>1432</v>
      </c>
      <c r="D5" s="257"/>
      <c r="E5" s="96"/>
      <c r="F5" s="97"/>
    </row>
    <row r="6" spans="1:6" s="80" customFormat="1" ht="18" customHeight="1">
      <c r="A6" s="93"/>
      <c r="B6" s="94"/>
      <c r="C6" s="258" t="s">
        <v>1595</v>
      </c>
      <c r="D6" s="257"/>
      <c r="E6" s="96"/>
      <c r="F6" s="97"/>
    </row>
    <row r="7" spans="1:6" s="80" customFormat="1" ht="18" customHeight="1">
      <c r="A7" s="98"/>
      <c r="B7" s="94"/>
      <c r="C7" s="259" t="s">
        <v>1433</v>
      </c>
      <c r="D7" s="260">
        <v>42</v>
      </c>
      <c r="E7" s="96"/>
      <c r="F7" s="97"/>
    </row>
    <row r="8" spans="1:6" s="80" customFormat="1" ht="18" customHeight="1">
      <c r="A8" s="98"/>
      <c r="B8" s="94"/>
      <c r="C8" s="261" t="s">
        <v>1596</v>
      </c>
      <c r="D8" s="257">
        <v>42</v>
      </c>
      <c r="E8" s="96"/>
      <c r="F8" s="97"/>
    </row>
    <row r="9" spans="1:6" s="80" customFormat="1" ht="18" customHeight="1">
      <c r="A9" s="98"/>
      <c r="B9" s="94"/>
      <c r="C9" s="247" t="s">
        <v>1597</v>
      </c>
      <c r="D9" s="257">
        <v>0</v>
      </c>
      <c r="E9" s="96"/>
      <c r="F9" s="97"/>
    </row>
    <row r="10" spans="1:6" s="80" customFormat="1" ht="18" customHeight="1">
      <c r="A10" s="98"/>
      <c r="B10" s="94"/>
      <c r="C10" s="247" t="s">
        <v>1598</v>
      </c>
      <c r="D10" s="257">
        <v>18</v>
      </c>
      <c r="E10" s="96"/>
      <c r="F10" s="97"/>
    </row>
    <row r="11" spans="1:6" s="80" customFormat="1" ht="18" customHeight="1">
      <c r="A11" s="98"/>
      <c r="B11" s="94"/>
      <c r="C11" s="247" t="s">
        <v>1599</v>
      </c>
      <c r="D11" s="257">
        <v>24</v>
      </c>
      <c r="E11" s="96"/>
      <c r="F11" s="97"/>
    </row>
    <row r="12" spans="1:6" s="80" customFormat="1" ht="24.75" customHeight="1">
      <c r="A12" s="98"/>
      <c r="B12" s="94"/>
      <c r="C12" s="256" t="s">
        <v>1434</v>
      </c>
      <c r="D12" s="257"/>
      <c r="E12" s="96"/>
      <c r="F12" s="97"/>
    </row>
    <row r="13" spans="1:6" s="80" customFormat="1" ht="30" customHeight="1">
      <c r="A13" s="98"/>
      <c r="B13" s="94"/>
      <c r="C13" s="262" t="s">
        <v>1435</v>
      </c>
      <c r="D13" s="260">
        <v>117032</v>
      </c>
      <c r="E13" s="96">
        <f>E14+E50+E59+E46</f>
        <v>170000</v>
      </c>
      <c r="F13" s="97">
        <v>0.45259416228040195</v>
      </c>
    </row>
    <row r="14" spans="1:6" s="280" customFormat="1" ht="39" customHeight="1">
      <c r="A14" s="275"/>
      <c r="B14" s="276"/>
      <c r="C14" s="277" t="s">
        <v>1600</v>
      </c>
      <c r="D14" s="278">
        <v>111592</v>
      </c>
      <c r="E14" s="279">
        <f>E15</f>
        <v>158316</v>
      </c>
      <c r="F14" s="97">
        <v>0.4187038497383324</v>
      </c>
    </row>
    <row r="15" spans="1:6" s="80" customFormat="1" ht="18" customHeight="1">
      <c r="A15" s="98"/>
      <c r="B15" s="94"/>
      <c r="C15" s="263" t="s">
        <v>1601</v>
      </c>
      <c r="D15" s="264">
        <v>108950</v>
      </c>
      <c r="E15" s="96">
        <f>SUM(E16:E27)</f>
        <v>158316</v>
      </c>
      <c r="F15" s="97">
        <v>0.45310692978430467</v>
      </c>
    </row>
    <row r="16" spans="1:6" s="80" customFormat="1" ht="18" customHeight="1">
      <c r="A16" s="98"/>
      <c r="B16" s="94"/>
      <c r="C16" s="247" t="s">
        <v>1602</v>
      </c>
      <c r="D16" s="257">
        <v>34166</v>
      </c>
      <c r="E16" s="274">
        <v>47600</v>
      </c>
      <c r="F16" s="97">
        <v>0.3931979160568986</v>
      </c>
    </row>
    <row r="17" spans="1:6" s="80" customFormat="1" ht="18" customHeight="1">
      <c r="A17" s="98"/>
      <c r="B17" s="94"/>
      <c r="C17" s="247" t="s">
        <v>1603</v>
      </c>
      <c r="D17" s="257">
        <v>0</v>
      </c>
      <c r="E17" s="274">
        <v>10200</v>
      </c>
      <c r="F17" s="97"/>
    </row>
    <row r="18" spans="1:6" s="80" customFormat="1" ht="14.25" customHeight="1">
      <c r="A18" s="98"/>
      <c r="B18" s="94"/>
      <c r="C18" s="247" t="s">
        <v>1604</v>
      </c>
      <c r="D18" s="257">
        <v>17979</v>
      </c>
      <c r="E18" s="274">
        <v>82467</v>
      </c>
      <c r="F18" s="97">
        <v>3.586851326547639</v>
      </c>
    </row>
    <row r="19" spans="1:6" s="80" customFormat="1" ht="26.25" customHeight="1">
      <c r="A19" s="98"/>
      <c r="B19" s="94"/>
      <c r="C19" s="247" t="s">
        <v>1605</v>
      </c>
      <c r="D19" s="257">
        <v>0</v>
      </c>
      <c r="E19" s="274">
        <v>1000</v>
      </c>
      <c r="F19" s="97"/>
    </row>
    <row r="20" spans="1:6" s="80" customFormat="1" ht="18" customHeight="1">
      <c r="A20" s="98"/>
      <c r="B20" s="94"/>
      <c r="C20" s="247" t="s">
        <v>1606</v>
      </c>
      <c r="D20" s="257">
        <v>0</v>
      </c>
      <c r="E20" s="96"/>
      <c r="F20" s="97"/>
    </row>
    <row r="21" spans="1:6" s="80" customFormat="1" ht="18" customHeight="1">
      <c r="A21" s="98"/>
      <c r="B21" s="94"/>
      <c r="C21" s="247" t="s">
        <v>1607</v>
      </c>
      <c r="D21" s="257">
        <v>960</v>
      </c>
      <c r="E21" s="274">
        <v>3400</v>
      </c>
      <c r="F21" s="97">
        <v>2.5416666666666665</v>
      </c>
    </row>
    <row r="22" spans="1:6" s="80" customFormat="1" ht="18" customHeight="1">
      <c r="A22" s="98"/>
      <c r="B22" s="94"/>
      <c r="C22" s="247" t="s">
        <v>1608</v>
      </c>
      <c r="D22" s="257">
        <v>1412</v>
      </c>
      <c r="E22" s="274">
        <v>625</v>
      </c>
      <c r="F22" s="97">
        <v>-0.5573654390934843</v>
      </c>
    </row>
    <row r="23" spans="1:6" s="80" customFormat="1" ht="18" customHeight="1">
      <c r="A23" s="98"/>
      <c r="B23" s="94"/>
      <c r="C23" s="247" t="s">
        <v>1609</v>
      </c>
      <c r="D23" s="257">
        <v>0</v>
      </c>
      <c r="E23" s="96"/>
      <c r="F23" s="97"/>
    </row>
    <row r="24" spans="1:6" s="80" customFormat="1" ht="18" customHeight="1">
      <c r="A24" s="98"/>
      <c r="B24" s="94"/>
      <c r="C24" s="247" t="s">
        <v>1610</v>
      </c>
      <c r="D24" s="257">
        <v>0</v>
      </c>
      <c r="E24" s="274">
        <v>3000</v>
      </c>
      <c r="F24" s="97"/>
    </row>
    <row r="25" spans="1:6" s="80" customFormat="1" ht="18" customHeight="1">
      <c r="A25" s="98"/>
      <c r="B25" s="94"/>
      <c r="C25" s="247" t="s">
        <v>1611</v>
      </c>
      <c r="D25" s="257">
        <v>0</v>
      </c>
      <c r="E25" s="274">
        <v>625</v>
      </c>
      <c r="F25" s="97"/>
    </row>
    <row r="26" spans="1:6" s="80" customFormat="1" ht="18" customHeight="1">
      <c r="A26" s="98"/>
      <c r="B26" s="94"/>
      <c r="C26" s="247" t="s">
        <v>1169</v>
      </c>
      <c r="D26" s="257">
        <v>0</v>
      </c>
      <c r="E26" s="96"/>
      <c r="F26" s="97"/>
    </row>
    <row r="27" spans="1:6" s="80" customFormat="1" ht="18" customHeight="1">
      <c r="A27" s="98"/>
      <c r="B27" s="94"/>
      <c r="C27" s="247" t="s">
        <v>1612</v>
      </c>
      <c r="D27" s="257">
        <v>54433</v>
      </c>
      <c r="E27" s="274">
        <v>9399</v>
      </c>
      <c r="F27" s="97">
        <v>-0.8273290099755664</v>
      </c>
    </row>
    <row r="28" spans="1:6" s="80" customFormat="1" ht="18" customHeight="1">
      <c r="A28" s="98"/>
      <c r="B28" s="94"/>
      <c r="C28" s="261" t="s">
        <v>1613</v>
      </c>
      <c r="D28" s="257">
        <v>2580</v>
      </c>
      <c r="E28" s="96"/>
      <c r="F28" s="97">
        <v>-1</v>
      </c>
    </row>
    <row r="29" spans="1:6" s="80" customFormat="1" ht="18" customHeight="1">
      <c r="A29" s="98"/>
      <c r="B29" s="94"/>
      <c r="C29" s="261" t="s">
        <v>1614</v>
      </c>
      <c r="D29" s="257">
        <v>62</v>
      </c>
      <c r="E29" s="96"/>
      <c r="F29" s="97">
        <v>-1</v>
      </c>
    </row>
    <row r="30" spans="1:6" s="82" customFormat="1" ht="18" customHeight="1">
      <c r="A30" s="98"/>
      <c r="B30" s="94"/>
      <c r="C30" s="261" t="s">
        <v>1615</v>
      </c>
      <c r="D30" s="257">
        <v>0</v>
      </c>
      <c r="E30" s="96"/>
      <c r="F30" s="97"/>
    </row>
    <row r="31" spans="1:6" s="80" customFormat="1" ht="18" customHeight="1">
      <c r="A31" s="98"/>
      <c r="B31" s="94"/>
      <c r="C31" s="261" t="s">
        <v>1616</v>
      </c>
      <c r="D31" s="257">
        <v>0</v>
      </c>
      <c r="E31" s="96"/>
      <c r="F31" s="97"/>
    </row>
    <row r="32" spans="1:6" s="80" customFormat="1" ht="18" customHeight="1">
      <c r="A32" s="98"/>
      <c r="B32" s="94"/>
      <c r="C32" s="247" t="s">
        <v>1696</v>
      </c>
      <c r="D32" s="257"/>
      <c r="E32" s="96"/>
      <c r="F32" s="97"/>
    </row>
    <row r="33" spans="1:6" s="80" customFormat="1" ht="18" customHeight="1">
      <c r="A33" s="98"/>
      <c r="B33" s="94"/>
      <c r="C33" s="247" t="s">
        <v>1618</v>
      </c>
      <c r="D33" s="257"/>
      <c r="E33" s="96"/>
      <c r="F33" s="97"/>
    </row>
    <row r="34" spans="1:6" s="80" customFormat="1" ht="18" customHeight="1">
      <c r="A34" s="98"/>
      <c r="B34" s="94"/>
      <c r="C34" s="247" t="s">
        <v>1619</v>
      </c>
      <c r="D34" s="257"/>
      <c r="E34" s="96"/>
      <c r="F34" s="97"/>
    </row>
    <row r="35" spans="1:6" s="80" customFormat="1" ht="18" customHeight="1">
      <c r="A35" s="98"/>
      <c r="B35" s="94"/>
      <c r="C35" s="247" t="s">
        <v>1620</v>
      </c>
      <c r="D35" s="257"/>
      <c r="E35" s="96"/>
      <c r="F35" s="97"/>
    </row>
    <row r="36" spans="1:6" s="80" customFormat="1" ht="18" customHeight="1">
      <c r="A36" s="98"/>
      <c r="B36" s="94"/>
      <c r="C36" s="247" t="s">
        <v>1621</v>
      </c>
      <c r="D36" s="257"/>
      <c r="E36" s="96"/>
      <c r="F36" s="97"/>
    </row>
    <row r="37" spans="1:6" s="80" customFormat="1" ht="18" customHeight="1">
      <c r="A37" s="98"/>
      <c r="B37" s="94"/>
      <c r="C37" s="261" t="s">
        <v>1622</v>
      </c>
      <c r="D37" s="257">
        <v>0</v>
      </c>
      <c r="E37" s="96"/>
      <c r="F37" s="97"/>
    </row>
    <row r="38" spans="1:6" s="80" customFormat="1" ht="18" customHeight="1">
      <c r="A38" s="98"/>
      <c r="B38" s="94"/>
      <c r="C38" s="261" t="s">
        <v>1623</v>
      </c>
      <c r="D38" s="257">
        <v>0</v>
      </c>
      <c r="E38" s="96"/>
      <c r="F38" s="97"/>
    </row>
    <row r="39" spans="1:6" s="80" customFormat="1" ht="18" customHeight="1">
      <c r="A39" s="98"/>
      <c r="B39" s="94"/>
      <c r="C39" s="261" t="s">
        <v>1624</v>
      </c>
      <c r="D39" s="257">
        <v>0</v>
      </c>
      <c r="E39" s="96"/>
      <c r="F39" s="97"/>
    </row>
    <row r="40" spans="1:6" s="80" customFormat="1" ht="18" customHeight="1">
      <c r="A40" s="98"/>
      <c r="B40" s="94"/>
      <c r="C40" s="261" t="s">
        <v>1625</v>
      </c>
      <c r="D40" s="257">
        <v>0</v>
      </c>
      <c r="E40" s="96"/>
      <c r="F40" s="97"/>
    </row>
    <row r="41" spans="1:6" s="80" customFormat="1" ht="18" customHeight="1">
      <c r="A41" s="98"/>
      <c r="B41" s="94"/>
      <c r="C41" s="247" t="s">
        <v>1602</v>
      </c>
      <c r="D41" s="257">
        <v>0</v>
      </c>
      <c r="E41" s="96"/>
      <c r="F41" s="97"/>
    </row>
    <row r="42" spans="1:6" s="83" customFormat="1" ht="18" customHeight="1">
      <c r="A42" s="98"/>
      <c r="B42" s="102"/>
      <c r="C42" s="247" t="s">
        <v>1603</v>
      </c>
      <c r="D42" s="257">
        <v>0</v>
      </c>
      <c r="E42" s="103"/>
      <c r="F42" s="97"/>
    </row>
    <row r="43" spans="1:6" s="83" customFormat="1" ht="18" customHeight="1">
      <c r="A43" s="98"/>
      <c r="B43" s="102"/>
      <c r="C43" s="247" t="s">
        <v>1626</v>
      </c>
      <c r="D43" s="257">
        <v>0</v>
      </c>
      <c r="E43" s="103"/>
      <c r="F43" s="97"/>
    </row>
    <row r="44" spans="1:6" s="83" customFormat="1" ht="18" customHeight="1">
      <c r="A44" s="98"/>
      <c r="B44" s="102"/>
      <c r="C44" s="261" t="s">
        <v>1627</v>
      </c>
      <c r="D44" s="257">
        <v>0</v>
      </c>
      <c r="E44" s="103"/>
      <c r="F44" s="97"/>
    </row>
    <row r="45" spans="1:6" s="83" customFormat="1" ht="18" customHeight="1">
      <c r="A45" s="98"/>
      <c r="B45" s="102"/>
      <c r="C45" s="261" t="s">
        <v>1628</v>
      </c>
      <c r="D45" s="257">
        <v>0</v>
      </c>
      <c r="E45" s="103"/>
      <c r="F45" s="97"/>
    </row>
    <row r="46" spans="1:6" s="280" customFormat="1" ht="18" customHeight="1">
      <c r="A46" s="275"/>
      <c r="B46" s="276"/>
      <c r="C46" s="268" t="s">
        <v>1629</v>
      </c>
      <c r="D46" s="260">
        <v>0</v>
      </c>
      <c r="E46" s="279">
        <v>4884</v>
      </c>
      <c r="F46" s="97"/>
    </row>
    <row r="47" spans="1:6" s="80" customFormat="1" ht="18" customHeight="1">
      <c r="A47" s="253"/>
      <c r="B47" s="94"/>
      <c r="C47" s="261" t="s">
        <v>1630</v>
      </c>
      <c r="D47" s="257">
        <v>0</v>
      </c>
      <c r="E47" s="266">
        <v>4884</v>
      </c>
      <c r="F47" s="97"/>
    </row>
    <row r="48" spans="1:6" s="80" customFormat="1" ht="18" customHeight="1">
      <c r="A48" s="98"/>
      <c r="B48" s="94"/>
      <c r="C48" s="261" t="s">
        <v>1631</v>
      </c>
      <c r="D48" s="257">
        <v>0</v>
      </c>
      <c r="E48" s="96"/>
      <c r="F48" s="97"/>
    </row>
    <row r="49" spans="1:6" s="80" customFormat="1" ht="18" customHeight="1">
      <c r="A49" s="98"/>
      <c r="B49" s="94"/>
      <c r="C49" s="261" t="s">
        <v>1632</v>
      </c>
      <c r="D49" s="257">
        <v>0</v>
      </c>
      <c r="E49" s="96"/>
      <c r="F49" s="97"/>
    </row>
    <row r="50" spans="1:6" s="280" customFormat="1" ht="18" customHeight="1">
      <c r="A50" s="275"/>
      <c r="B50" s="276"/>
      <c r="C50" s="268" t="s">
        <v>1633</v>
      </c>
      <c r="D50" s="260">
        <v>3556</v>
      </c>
      <c r="E50" s="279">
        <v>3700</v>
      </c>
      <c r="F50" s="97">
        <v>0.040494938132733305</v>
      </c>
    </row>
    <row r="51" spans="1:6" s="80" customFormat="1" ht="18" customHeight="1">
      <c r="A51" s="253"/>
      <c r="B51" s="94"/>
      <c r="C51" s="263" t="s">
        <v>1634</v>
      </c>
      <c r="D51" s="264">
        <v>3556</v>
      </c>
      <c r="E51" s="266">
        <v>3700</v>
      </c>
      <c r="F51" s="97">
        <v>0.040494938132733305</v>
      </c>
    </row>
    <row r="52" spans="1:6" s="80" customFormat="1" ht="18" customHeight="1">
      <c r="A52" s="98"/>
      <c r="B52" s="94"/>
      <c r="C52" s="247" t="s">
        <v>1617</v>
      </c>
      <c r="D52" s="257">
        <v>335</v>
      </c>
      <c r="E52" s="274">
        <v>2144</v>
      </c>
      <c r="F52" s="97">
        <v>5.4</v>
      </c>
    </row>
    <row r="53" spans="1:6" s="83" customFormat="1" ht="18" customHeight="1">
      <c r="A53" s="98"/>
      <c r="B53" s="102"/>
      <c r="C53" s="247" t="s">
        <v>1618</v>
      </c>
      <c r="D53" s="257">
        <v>890</v>
      </c>
      <c r="E53" s="274">
        <v>1556</v>
      </c>
      <c r="F53" s="97">
        <v>0.7483146067415731</v>
      </c>
    </row>
    <row r="54" spans="1:6" s="83" customFormat="1" ht="18" customHeight="1">
      <c r="A54" s="98"/>
      <c r="B54" s="102"/>
      <c r="C54" s="247" t="s">
        <v>1619</v>
      </c>
      <c r="D54" s="257">
        <v>0</v>
      </c>
      <c r="E54" s="103"/>
      <c r="F54" s="97"/>
    </row>
    <row r="55" spans="1:6" s="83" customFormat="1" ht="18" customHeight="1">
      <c r="A55" s="98"/>
      <c r="B55" s="102"/>
      <c r="C55" s="247" t="s">
        <v>1620</v>
      </c>
      <c r="D55" s="257">
        <v>0</v>
      </c>
      <c r="E55" s="103"/>
      <c r="F55" s="97"/>
    </row>
    <row r="56" spans="1:6" s="83" customFormat="1" ht="18" customHeight="1">
      <c r="A56" s="98"/>
      <c r="B56" s="102"/>
      <c r="C56" s="247" t="s">
        <v>1635</v>
      </c>
      <c r="D56" s="257">
        <v>2331</v>
      </c>
      <c r="E56" s="103"/>
      <c r="F56" s="97">
        <v>-1</v>
      </c>
    </row>
    <row r="57" spans="1:6" s="83" customFormat="1" ht="18" customHeight="1">
      <c r="A57" s="98"/>
      <c r="B57" s="102"/>
      <c r="C57" s="261" t="s">
        <v>1636</v>
      </c>
      <c r="D57" s="257">
        <v>0</v>
      </c>
      <c r="E57" s="103"/>
      <c r="F57" s="97"/>
    </row>
    <row r="58" spans="1:6" s="83" customFormat="1" ht="18" customHeight="1">
      <c r="A58" s="98"/>
      <c r="B58" s="102"/>
      <c r="C58" s="261" t="s">
        <v>1637</v>
      </c>
      <c r="D58" s="257">
        <v>0</v>
      </c>
      <c r="E58" s="103"/>
      <c r="F58" s="97"/>
    </row>
    <row r="59" spans="1:6" s="280" customFormat="1" ht="18" customHeight="1">
      <c r="A59" s="275"/>
      <c r="B59" s="276"/>
      <c r="C59" s="268" t="s">
        <v>1638</v>
      </c>
      <c r="D59" s="260">
        <v>1884</v>
      </c>
      <c r="E59" s="281">
        <v>3100</v>
      </c>
      <c r="F59" s="97">
        <v>0.6454352441613589</v>
      </c>
    </row>
    <row r="60" spans="1:6" s="80" customFormat="1" ht="18" customHeight="1">
      <c r="A60" s="98"/>
      <c r="B60" s="94"/>
      <c r="C60" s="261" t="s">
        <v>1639</v>
      </c>
      <c r="D60" s="257">
        <v>1884</v>
      </c>
      <c r="E60" s="274">
        <v>3100</v>
      </c>
      <c r="F60" s="97">
        <v>0.6454352441613589</v>
      </c>
    </row>
    <row r="61" spans="1:6" s="80" customFormat="1" ht="18" customHeight="1">
      <c r="A61" s="98"/>
      <c r="B61" s="94"/>
      <c r="C61" s="247" t="s">
        <v>1640</v>
      </c>
      <c r="D61" s="257">
        <v>277</v>
      </c>
      <c r="E61" s="274">
        <v>3100</v>
      </c>
      <c r="F61" s="97">
        <v>10.191335740072201</v>
      </c>
    </row>
    <row r="62" spans="1:6" s="80" customFormat="1" ht="18" customHeight="1">
      <c r="A62" s="98"/>
      <c r="B62" s="94"/>
      <c r="C62" s="247" t="s">
        <v>1641</v>
      </c>
      <c r="D62" s="257">
        <v>0</v>
      </c>
      <c r="E62" s="96"/>
      <c r="F62" s="97"/>
    </row>
    <row r="63" spans="1:6" s="80" customFormat="1" ht="18" customHeight="1">
      <c r="A63" s="98"/>
      <c r="B63" s="94"/>
      <c r="C63" s="247" t="s">
        <v>1642</v>
      </c>
      <c r="D63" s="257">
        <v>1607</v>
      </c>
      <c r="E63" s="96"/>
      <c r="F63" s="97">
        <v>-1</v>
      </c>
    </row>
    <row r="64" spans="1:6" s="80" customFormat="1" ht="18" customHeight="1">
      <c r="A64" s="98"/>
      <c r="B64" s="94"/>
      <c r="C64" s="261" t="s">
        <v>1643</v>
      </c>
      <c r="D64" s="257">
        <v>0</v>
      </c>
      <c r="E64" s="96"/>
      <c r="F64" s="97"/>
    </row>
    <row r="65" spans="1:6" s="80" customFormat="1" ht="18" customHeight="1">
      <c r="A65" s="98"/>
      <c r="B65" s="94"/>
      <c r="C65" s="261" t="s">
        <v>1644</v>
      </c>
      <c r="D65" s="257">
        <v>0</v>
      </c>
      <c r="E65" s="96"/>
      <c r="F65" s="97"/>
    </row>
    <row r="66" spans="1:6" s="80" customFormat="1" ht="18" customHeight="1">
      <c r="A66" s="98"/>
      <c r="B66" s="94"/>
      <c r="C66" s="265" t="s">
        <v>1436</v>
      </c>
      <c r="D66" s="257">
        <v>12</v>
      </c>
      <c r="E66" s="96"/>
      <c r="F66" s="97">
        <v>-1</v>
      </c>
    </row>
    <row r="67" spans="1:6" s="80" customFormat="1" ht="18" customHeight="1">
      <c r="A67" s="98"/>
      <c r="B67" s="94"/>
      <c r="C67" s="261" t="s">
        <v>1645</v>
      </c>
      <c r="D67" s="257">
        <v>12</v>
      </c>
      <c r="E67" s="96"/>
      <c r="F67" s="97">
        <v>-1</v>
      </c>
    </row>
    <row r="68" spans="1:6" s="80" customFormat="1" ht="18" customHeight="1">
      <c r="A68" s="98"/>
      <c r="B68" s="94"/>
      <c r="C68" s="261" t="s">
        <v>1646</v>
      </c>
      <c r="D68" s="257">
        <v>12</v>
      </c>
      <c r="E68" s="96"/>
      <c r="F68" s="97">
        <v>-1</v>
      </c>
    </row>
    <row r="69" spans="1:6" s="80" customFormat="1" ht="18" customHeight="1">
      <c r="A69" s="98"/>
      <c r="B69" s="94"/>
      <c r="C69" s="247" t="s">
        <v>1647</v>
      </c>
      <c r="D69" s="257">
        <v>12</v>
      </c>
      <c r="E69" s="96"/>
      <c r="F69" s="97">
        <v>-1</v>
      </c>
    </row>
    <row r="70" spans="1:6" s="80" customFormat="1" ht="18" customHeight="1">
      <c r="A70" s="98"/>
      <c r="B70" s="94"/>
      <c r="C70" s="247" t="s">
        <v>1648</v>
      </c>
      <c r="D70" s="257"/>
      <c r="E70" s="96"/>
      <c r="F70" s="97"/>
    </row>
    <row r="71" spans="1:6" s="80" customFormat="1" ht="18" customHeight="1">
      <c r="A71" s="98"/>
      <c r="B71" s="94"/>
      <c r="C71" s="247" t="s">
        <v>1649</v>
      </c>
      <c r="D71" s="266"/>
      <c r="E71" s="96"/>
      <c r="F71" s="97"/>
    </row>
    <row r="72" spans="1:6" s="80" customFormat="1" ht="18" customHeight="1">
      <c r="A72" s="98"/>
      <c r="B72" s="94"/>
      <c r="C72" s="247" t="s">
        <v>1650</v>
      </c>
      <c r="D72" s="266"/>
      <c r="E72" s="96"/>
      <c r="F72" s="97"/>
    </row>
    <row r="73" spans="1:6" s="80" customFormat="1" ht="18" customHeight="1">
      <c r="A73" s="98"/>
      <c r="B73" s="94"/>
      <c r="C73" s="261" t="s">
        <v>1651</v>
      </c>
      <c r="D73" s="266"/>
      <c r="E73" s="96"/>
      <c r="F73" s="97"/>
    </row>
    <row r="74" spans="1:6" s="80" customFormat="1" ht="18" customHeight="1">
      <c r="A74" s="98"/>
      <c r="B74" s="94"/>
      <c r="C74" s="261" t="s">
        <v>1652</v>
      </c>
      <c r="D74" s="266"/>
      <c r="E74" s="96"/>
      <c r="F74" s="97"/>
    </row>
    <row r="75" spans="1:6" s="80" customFormat="1" ht="18" customHeight="1">
      <c r="A75" s="98"/>
      <c r="B75" s="94"/>
      <c r="C75" s="262" t="s">
        <v>1437</v>
      </c>
      <c r="D75" s="260">
        <v>500</v>
      </c>
      <c r="E75" s="96"/>
      <c r="F75" s="97">
        <v>-1</v>
      </c>
    </row>
    <row r="76" spans="1:6" s="80" customFormat="1" ht="18" customHeight="1">
      <c r="A76" s="98"/>
      <c r="B76" s="94"/>
      <c r="C76" s="261" t="s">
        <v>1653</v>
      </c>
      <c r="D76" s="257">
        <v>500</v>
      </c>
      <c r="E76" s="96"/>
      <c r="F76" s="97">
        <v>-1</v>
      </c>
    </row>
    <row r="77" spans="1:6" s="80" customFormat="1" ht="18" customHeight="1">
      <c r="A77" s="98"/>
      <c r="B77" s="94"/>
      <c r="C77" s="261" t="s">
        <v>1654</v>
      </c>
      <c r="D77" s="257">
        <v>500</v>
      </c>
      <c r="E77" s="96"/>
      <c r="F77" s="97">
        <v>-1</v>
      </c>
    </row>
    <row r="78" spans="1:6" s="80" customFormat="1" ht="18" customHeight="1">
      <c r="A78" s="98"/>
      <c r="B78" s="94"/>
      <c r="C78" s="247" t="s">
        <v>1655</v>
      </c>
      <c r="D78" s="257">
        <v>0</v>
      </c>
      <c r="E78" s="96"/>
      <c r="F78" s="97"/>
    </row>
    <row r="79" spans="1:6" s="80" customFormat="1" ht="18" customHeight="1">
      <c r="A79" s="98"/>
      <c r="B79" s="94"/>
      <c r="C79" s="247" t="s">
        <v>1656</v>
      </c>
      <c r="D79" s="257">
        <v>0</v>
      </c>
      <c r="E79" s="96"/>
      <c r="F79" s="97"/>
    </row>
    <row r="80" spans="1:6" s="80" customFormat="1" ht="18" customHeight="1">
      <c r="A80" s="98"/>
      <c r="B80" s="94"/>
      <c r="C80" s="247" t="s">
        <v>1657</v>
      </c>
      <c r="D80" s="257">
        <v>0</v>
      </c>
      <c r="E80" s="96"/>
      <c r="F80" s="97"/>
    </row>
    <row r="81" spans="1:6" s="80" customFormat="1" ht="18" customHeight="1">
      <c r="A81" s="98"/>
      <c r="B81" s="94"/>
      <c r="C81" s="247" t="s">
        <v>1658</v>
      </c>
      <c r="D81" s="257">
        <v>500</v>
      </c>
      <c r="E81" s="96"/>
      <c r="F81" s="97">
        <v>-1</v>
      </c>
    </row>
    <row r="82" spans="1:6" s="80" customFormat="1" ht="18" customHeight="1">
      <c r="A82" s="98"/>
      <c r="B82" s="94"/>
      <c r="C82" s="261" t="s">
        <v>1659</v>
      </c>
      <c r="D82" s="257">
        <v>0</v>
      </c>
      <c r="E82" s="96"/>
      <c r="F82" s="97"/>
    </row>
    <row r="83" spans="1:6" s="80" customFormat="1" ht="18" customHeight="1">
      <c r="A83" s="98"/>
      <c r="B83" s="94"/>
      <c r="C83" s="261" t="s">
        <v>1660</v>
      </c>
      <c r="D83" s="257">
        <v>0</v>
      </c>
      <c r="E83" s="96"/>
      <c r="F83" s="97"/>
    </row>
    <row r="84" spans="1:6" s="280" customFormat="1" ht="18" customHeight="1">
      <c r="A84" s="275"/>
      <c r="B84" s="276"/>
      <c r="C84" s="262" t="s">
        <v>1438</v>
      </c>
      <c r="D84" s="260">
        <v>150</v>
      </c>
      <c r="E84" s="279">
        <v>664</v>
      </c>
      <c r="F84" s="97">
        <v>3.4266666666666667</v>
      </c>
    </row>
    <row r="85" spans="1:6" s="80" customFormat="1" ht="18" customHeight="1">
      <c r="A85" s="98"/>
      <c r="B85" s="94"/>
      <c r="C85" s="261" t="s">
        <v>1661</v>
      </c>
      <c r="D85" s="257">
        <v>150</v>
      </c>
      <c r="E85" s="96">
        <v>664</v>
      </c>
      <c r="F85" s="97">
        <v>3.4266666666666667</v>
      </c>
    </row>
    <row r="86" spans="1:6" s="80" customFormat="1" ht="18" customHeight="1">
      <c r="A86" s="98"/>
      <c r="B86" s="94"/>
      <c r="C86" s="261" t="s">
        <v>1662</v>
      </c>
      <c r="D86" s="257">
        <v>150</v>
      </c>
      <c r="E86" s="96">
        <v>664</v>
      </c>
      <c r="F86" s="97">
        <v>3.4266666666666667</v>
      </c>
    </row>
    <row r="87" spans="1:6" s="80" customFormat="1" ht="18" customHeight="1">
      <c r="A87" s="98"/>
      <c r="B87" s="94"/>
      <c r="C87" s="247" t="s">
        <v>1663</v>
      </c>
      <c r="D87" s="257">
        <v>0</v>
      </c>
      <c r="E87" s="96">
        <v>200</v>
      </c>
      <c r="F87" s="97"/>
    </row>
    <row r="88" spans="1:6" s="80" customFormat="1" ht="18" customHeight="1">
      <c r="A88" s="98"/>
      <c r="B88" s="94"/>
      <c r="C88" s="247" t="s">
        <v>1664</v>
      </c>
      <c r="D88" s="257">
        <v>0</v>
      </c>
      <c r="E88" s="96"/>
      <c r="F88" s="97"/>
    </row>
    <row r="89" spans="1:6" s="80" customFormat="1" ht="18" customHeight="1">
      <c r="A89" s="98"/>
      <c r="B89" s="94"/>
      <c r="C89" s="247" t="s">
        <v>1665</v>
      </c>
      <c r="D89" s="257">
        <v>100</v>
      </c>
      <c r="E89" s="96"/>
      <c r="F89" s="97">
        <v>-1</v>
      </c>
    </row>
    <row r="90" spans="1:6" s="80" customFormat="1" ht="18" customHeight="1">
      <c r="A90" s="98"/>
      <c r="B90" s="94"/>
      <c r="C90" s="247" t="s">
        <v>1666</v>
      </c>
      <c r="D90" s="257">
        <v>0</v>
      </c>
      <c r="E90" s="96">
        <v>300</v>
      </c>
      <c r="F90" s="97"/>
    </row>
    <row r="91" spans="1:6" s="80" customFormat="1" ht="18" customHeight="1">
      <c r="A91" s="98"/>
      <c r="B91" s="94"/>
      <c r="C91" s="247" t="s">
        <v>1667</v>
      </c>
      <c r="D91" s="257">
        <v>50</v>
      </c>
      <c r="E91" s="96">
        <v>164</v>
      </c>
      <c r="F91" s="97">
        <v>2.28</v>
      </c>
    </row>
    <row r="92" spans="1:6" s="80" customFormat="1" ht="18" customHeight="1">
      <c r="A92" s="98"/>
      <c r="B92" s="94"/>
      <c r="C92" s="261" t="s">
        <v>1668</v>
      </c>
      <c r="D92" s="257">
        <v>0</v>
      </c>
      <c r="E92" s="96"/>
      <c r="F92" s="97"/>
    </row>
    <row r="93" spans="1:6" s="80" customFormat="1" ht="18" customHeight="1">
      <c r="A93" s="98"/>
      <c r="B93" s="94"/>
      <c r="C93" s="261" t="s">
        <v>1669</v>
      </c>
      <c r="D93" s="257">
        <v>0</v>
      </c>
      <c r="E93" s="96"/>
      <c r="F93" s="97"/>
    </row>
    <row r="94" spans="1:6" s="80" customFormat="1" ht="18" customHeight="1">
      <c r="A94" s="98"/>
      <c r="B94" s="94"/>
      <c r="C94" s="261" t="s">
        <v>1670</v>
      </c>
      <c r="D94" s="267">
        <v>20</v>
      </c>
      <c r="E94" s="96"/>
      <c r="F94" s="97">
        <v>-1</v>
      </c>
    </row>
    <row r="95" spans="1:6" s="80" customFormat="1" ht="18" customHeight="1">
      <c r="A95" s="98"/>
      <c r="B95" s="94"/>
      <c r="C95" s="247" t="s">
        <v>1671</v>
      </c>
      <c r="D95" s="267">
        <v>0</v>
      </c>
      <c r="E95" s="96"/>
      <c r="F95" s="97"/>
    </row>
    <row r="96" spans="1:6" s="80" customFormat="1" ht="18" customHeight="1">
      <c r="A96" s="98"/>
      <c r="B96" s="94"/>
      <c r="C96" s="247" t="s">
        <v>1672</v>
      </c>
      <c r="D96" s="267">
        <v>0</v>
      </c>
      <c r="E96" s="96"/>
      <c r="F96" s="97"/>
    </row>
    <row r="97" spans="1:6" s="80" customFormat="1" ht="18" customHeight="1">
      <c r="A97" s="98"/>
      <c r="B97" s="94"/>
      <c r="C97" s="247" t="s">
        <v>1673</v>
      </c>
      <c r="D97" s="267">
        <v>0</v>
      </c>
      <c r="E97" s="96"/>
      <c r="F97" s="97"/>
    </row>
    <row r="98" spans="1:6" s="80" customFormat="1" ht="18" customHeight="1">
      <c r="A98" s="98"/>
      <c r="B98" s="94"/>
      <c r="C98" s="247" t="s">
        <v>1674</v>
      </c>
      <c r="D98" s="267">
        <v>20</v>
      </c>
      <c r="E98" s="96"/>
      <c r="F98" s="97">
        <v>-1</v>
      </c>
    </row>
    <row r="99" spans="1:6" s="80" customFormat="1" ht="18" customHeight="1">
      <c r="A99" s="98"/>
      <c r="B99" s="94"/>
      <c r="C99" s="247" t="s">
        <v>1675</v>
      </c>
      <c r="D99" s="267">
        <v>0</v>
      </c>
      <c r="E99" s="96"/>
      <c r="F99" s="97"/>
    </row>
    <row r="100" spans="1:6" s="280" customFormat="1" ht="18" customHeight="1">
      <c r="A100" s="275"/>
      <c r="B100" s="276"/>
      <c r="C100" s="268" t="s">
        <v>1440</v>
      </c>
      <c r="D100" s="269">
        <v>1910</v>
      </c>
      <c r="E100" s="279">
        <v>2480</v>
      </c>
      <c r="F100" s="97">
        <v>0.2984293193717278</v>
      </c>
    </row>
    <row r="101" spans="1:6" s="80" customFormat="1" ht="18" customHeight="1">
      <c r="A101" s="98"/>
      <c r="B101" s="94"/>
      <c r="C101" s="261" t="s">
        <v>1676</v>
      </c>
      <c r="D101" s="267">
        <v>1910</v>
      </c>
      <c r="E101" s="96">
        <v>2480</v>
      </c>
      <c r="F101" s="97">
        <v>0.2984293193717278</v>
      </c>
    </row>
    <row r="102" spans="1:6" s="80" customFormat="1" ht="18" customHeight="1">
      <c r="A102" s="98"/>
      <c r="B102" s="94"/>
      <c r="C102" s="261" t="s">
        <v>1677</v>
      </c>
      <c r="D102" s="267">
        <v>1910</v>
      </c>
      <c r="E102" s="96">
        <v>2480</v>
      </c>
      <c r="F102" s="97">
        <v>0.2984293193717278</v>
      </c>
    </row>
    <row r="103" spans="1:6" s="80" customFormat="1" ht="18" customHeight="1">
      <c r="A103" s="98"/>
      <c r="B103" s="94"/>
      <c r="C103" s="247" t="s">
        <v>1678</v>
      </c>
      <c r="D103" s="267">
        <v>0</v>
      </c>
      <c r="E103" s="96"/>
      <c r="F103" s="97"/>
    </row>
    <row r="104" spans="1:6" s="80" customFormat="1" ht="18" customHeight="1">
      <c r="A104" s="98"/>
      <c r="B104" s="94"/>
      <c r="C104" s="247" t="s">
        <v>1679</v>
      </c>
      <c r="D104" s="267">
        <v>1501</v>
      </c>
      <c r="E104" s="96">
        <v>1710</v>
      </c>
      <c r="F104" s="97">
        <v>0.139240506329114</v>
      </c>
    </row>
    <row r="105" spans="1:6" s="80" customFormat="1" ht="18" customHeight="1">
      <c r="A105" s="98"/>
      <c r="B105" s="94"/>
      <c r="C105" s="247" t="s">
        <v>1680</v>
      </c>
      <c r="D105" s="267">
        <v>398</v>
      </c>
      <c r="E105" s="274">
        <v>770</v>
      </c>
      <c r="F105" s="97">
        <v>0.9346733668341709</v>
      </c>
    </row>
    <row r="106" spans="1:6" s="80" customFormat="1" ht="18" customHeight="1">
      <c r="A106" s="98"/>
      <c r="B106" s="94"/>
      <c r="C106" s="247" t="s">
        <v>1681</v>
      </c>
      <c r="D106" s="267">
        <v>0</v>
      </c>
      <c r="E106" s="96"/>
      <c r="F106" s="97"/>
    </row>
    <row r="107" spans="1:6" s="80" customFormat="1" ht="18" customHeight="1">
      <c r="A107" s="98"/>
      <c r="B107" s="94"/>
      <c r="C107" s="247" t="s">
        <v>1682</v>
      </c>
      <c r="D107" s="267">
        <v>7</v>
      </c>
      <c r="E107" s="96"/>
      <c r="F107" s="97">
        <v>-1</v>
      </c>
    </row>
    <row r="108" spans="1:6" s="80" customFormat="1" ht="18" customHeight="1">
      <c r="A108" s="98"/>
      <c r="B108" s="94"/>
      <c r="C108" s="247" t="s">
        <v>1683</v>
      </c>
      <c r="D108" s="267">
        <v>-12</v>
      </c>
      <c r="E108" s="96"/>
      <c r="F108" s="97">
        <v>-1</v>
      </c>
    </row>
    <row r="109" spans="1:6" s="80" customFormat="1" ht="18" customHeight="1">
      <c r="A109" s="98"/>
      <c r="B109" s="94"/>
      <c r="C109" s="247" t="s">
        <v>1684</v>
      </c>
      <c r="D109" s="267">
        <v>0</v>
      </c>
      <c r="E109" s="96"/>
      <c r="F109" s="97"/>
    </row>
    <row r="110" spans="1:6" s="80" customFormat="1" ht="18" customHeight="1">
      <c r="A110" s="98"/>
      <c r="B110" s="94"/>
      <c r="C110" s="247" t="s">
        <v>1685</v>
      </c>
      <c r="D110" s="267">
        <v>0</v>
      </c>
      <c r="E110" s="96"/>
      <c r="F110" s="97"/>
    </row>
    <row r="111" spans="1:6" s="80" customFormat="1" ht="18" customHeight="1">
      <c r="A111" s="98"/>
      <c r="B111" s="94"/>
      <c r="C111" s="247" t="s">
        <v>1686</v>
      </c>
      <c r="D111" s="267">
        <v>0</v>
      </c>
      <c r="E111" s="96"/>
      <c r="F111" s="97"/>
    </row>
    <row r="112" spans="1:6" s="83" customFormat="1" ht="18" customHeight="1">
      <c r="A112" s="98"/>
      <c r="B112" s="102"/>
      <c r="C112" s="247" t="s">
        <v>1687</v>
      </c>
      <c r="D112" s="267">
        <v>16</v>
      </c>
      <c r="E112" s="103"/>
      <c r="F112" s="97">
        <v>-1</v>
      </c>
    </row>
    <row r="113" spans="1:6" s="83" customFormat="1" ht="18" customHeight="1">
      <c r="A113" s="98"/>
      <c r="B113" s="102"/>
      <c r="C113" s="247" t="s">
        <v>1688</v>
      </c>
      <c r="D113" s="267">
        <v>0</v>
      </c>
      <c r="E113" s="103"/>
      <c r="F113" s="97"/>
    </row>
    <row r="114" spans="1:6" s="83" customFormat="1" ht="18" customHeight="1">
      <c r="A114" s="98"/>
      <c r="B114" s="102"/>
      <c r="C114" s="261" t="s">
        <v>1689</v>
      </c>
      <c r="D114" s="267">
        <v>0</v>
      </c>
      <c r="E114" s="103"/>
      <c r="F114" s="97"/>
    </row>
    <row r="115" spans="1:6" s="83" customFormat="1" ht="18" customHeight="1">
      <c r="A115" s="98"/>
      <c r="B115" s="102"/>
      <c r="C115" s="261" t="s">
        <v>1690</v>
      </c>
      <c r="D115" s="267">
        <v>0</v>
      </c>
      <c r="E115" s="103"/>
      <c r="F115" s="97"/>
    </row>
    <row r="116" spans="1:6" s="83" customFormat="1" ht="18" customHeight="1">
      <c r="A116" s="98"/>
      <c r="B116" s="102"/>
      <c r="C116" s="270" t="s">
        <v>1691</v>
      </c>
      <c r="D116" s="266">
        <v>119666</v>
      </c>
      <c r="E116" s="311">
        <f>E13+E75+E84+E100</f>
        <v>173144</v>
      </c>
      <c r="F116" s="97">
        <v>0.4468938545618639</v>
      </c>
    </row>
    <row r="117" spans="1:6" s="83" customFormat="1" ht="18" customHeight="1">
      <c r="A117" s="98"/>
      <c r="B117" s="102"/>
      <c r="C117" s="271"/>
      <c r="D117" s="266"/>
      <c r="E117" s="103"/>
      <c r="F117" s="97"/>
    </row>
    <row r="118" spans="1:6" s="80" customFormat="1" ht="18" customHeight="1">
      <c r="A118" s="98"/>
      <c r="B118" s="94"/>
      <c r="C118" s="253" t="s">
        <v>1445</v>
      </c>
      <c r="D118" s="266">
        <v>8580</v>
      </c>
      <c r="E118" s="96">
        <v>11603</v>
      </c>
      <c r="F118" s="97">
        <v>0.35233100233100223</v>
      </c>
    </row>
    <row r="119" spans="1:6" s="80" customFormat="1" ht="18" customHeight="1">
      <c r="A119" s="98"/>
      <c r="B119" s="94"/>
      <c r="C119" s="272" t="s">
        <v>1692</v>
      </c>
      <c r="D119" s="266"/>
      <c r="E119" s="96"/>
      <c r="F119" s="97"/>
    </row>
    <row r="120" spans="1:6" s="80" customFormat="1" ht="18" customHeight="1">
      <c r="A120" s="98"/>
      <c r="B120" s="94"/>
      <c r="C120" s="272" t="s">
        <v>1693</v>
      </c>
      <c r="D120" s="266">
        <v>42919</v>
      </c>
      <c r="E120" s="96"/>
      <c r="F120" s="97">
        <v>-1</v>
      </c>
    </row>
    <row r="121" spans="1:6" s="80" customFormat="1" ht="18" customHeight="1">
      <c r="A121" s="98"/>
      <c r="B121" s="94"/>
      <c r="C121" s="272" t="s">
        <v>1692</v>
      </c>
      <c r="D121" s="266"/>
      <c r="E121" s="96"/>
      <c r="F121" s="97"/>
    </row>
    <row r="122" spans="1:6" s="80" customFormat="1" ht="18" customHeight="1">
      <c r="A122" s="98"/>
      <c r="B122" s="94"/>
      <c r="C122" s="253"/>
      <c r="D122" s="266"/>
      <c r="E122" s="96"/>
      <c r="F122" s="97"/>
    </row>
    <row r="123" spans="1:6" s="80" customFormat="1" ht="18" customHeight="1">
      <c r="A123" s="98"/>
      <c r="B123" s="94"/>
      <c r="C123" s="253"/>
      <c r="D123" s="266"/>
      <c r="E123" s="96"/>
      <c r="F123" s="97"/>
    </row>
    <row r="124" spans="1:6" s="80" customFormat="1" ht="18" customHeight="1">
      <c r="A124" s="98"/>
      <c r="B124" s="94"/>
      <c r="C124" s="253" t="s">
        <v>1446</v>
      </c>
      <c r="D124" s="266">
        <v>9205</v>
      </c>
      <c r="E124" s="96"/>
      <c r="F124" s="97">
        <v>-1</v>
      </c>
    </row>
    <row r="125" spans="1:6" s="80" customFormat="1" ht="18" customHeight="1">
      <c r="A125" s="98"/>
      <c r="B125" s="94"/>
      <c r="C125" s="273" t="s">
        <v>1694</v>
      </c>
      <c r="D125" s="266">
        <v>9205</v>
      </c>
      <c r="E125" s="96"/>
      <c r="F125" s="97">
        <v>-1</v>
      </c>
    </row>
    <row r="126" spans="1:6" s="80" customFormat="1" ht="18" customHeight="1">
      <c r="A126" s="98"/>
      <c r="B126" s="94"/>
      <c r="C126" s="253"/>
      <c r="D126" s="266"/>
      <c r="E126" s="96"/>
      <c r="F126" s="97"/>
    </row>
    <row r="127" spans="1:6" s="80" customFormat="1" ht="18" customHeight="1">
      <c r="A127" s="98"/>
      <c r="B127" s="94"/>
      <c r="C127" s="254" t="s">
        <v>1443</v>
      </c>
      <c r="D127" s="257">
        <v>180370</v>
      </c>
      <c r="E127" s="96">
        <f>E116+E118</f>
        <v>184747</v>
      </c>
      <c r="F127" s="97">
        <v>0.02426678494206347</v>
      </c>
    </row>
    <row r="128" spans="1:6" s="80" customFormat="1" ht="18" customHeight="1">
      <c r="A128" s="98"/>
      <c r="B128" s="94"/>
      <c r="C128" s="249" t="s">
        <v>1695</v>
      </c>
      <c r="D128" s="249"/>
      <c r="E128" s="96">
        <v>4803</v>
      </c>
      <c r="F128" s="97"/>
    </row>
    <row r="129" spans="1:6" s="80" customFormat="1" ht="18" customHeight="1">
      <c r="A129" s="98"/>
      <c r="B129" s="94"/>
      <c r="C129" s="249"/>
      <c r="D129" s="257"/>
      <c r="E129" s="96"/>
      <c r="F129" s="97"/>
    </row>
    <row r="130" spans="1:6" s="80" customFormat="1" ht="18" customHeight="1">
      <c r="A130" s="98"/>
      <c r="B130" s="94"/>
      <c r="C130" s="100"/>
      <c r="D130" s="96"/>
      <c r="E130" s="96"/>
      <c r="F130" s="97"/>
    </row>
    <row r="131" spans="1:6" s="80" customFormat="1" ht="18" customHeight="1">
      <c r="A131" s="98"/>
      <c r="B131" s="94"/>
      <c r="C131" s="100"/>
      <c r="D131" s="96"/>
      <c r="E131" s="96"/>
      <c r="F131" s="97"/>
    </row>
    <row r="132" spans="1:6" s="80" customFormat="1" ht="18" customHeight="1">
      <c r="A132" s="98"/>
      <c r="B132" s="94"/>
      <c r="C132" s="100"/>
      <c r="D132" s="96"/>
      <c r="E132" s="96"/>
      <c r="F132" s="97"/>
    </row>
    <row r="133" spans="1:6" s="80" customFormat="1" ht="18" customHeight="1">
      <c r="A133" s="98"/>
      <c r="B133" s="94"/>
      <c r="C133" s="100"/>
      <c r="D133" s="96"/>
      <c r="E133" s="96"/>
      <c r="F133" s="97"/>
    </row>
    <row r="134" spans="1:6" s="80" customFormat="1" ht="18" customHeight="1">
      <c r="A134" s="98"/>
      <c r="B134" s="94"/>
      <c r="C134" s="100"/>
      <c r="D134" s="96"/>
      <c r="E134" s="96"/>
      <c r="F134" s="97"/>
    </row>
    <row r="135" spans="1:6" s="80" customFormat="1" ht="18" customHeight="1">
      <c r="A135" s="98"/>
      <c r="B135" s="94"/>
      <c r="C135" s="100"/>
      <c r="D135" s="96"/>
      <c r="E135" s="96"/>
      <c r="F135" s="97"/>
    </row>
    <row r="136" spans="1:6" s="80" customFormat="1" ht="18" customHeight="1">
      <c r="A136" s="98"/>
      <c r="B136" s="94"/>
      <c r="C136" s="99"/>
      <c r="D136" s="96"/>
      <c r="E136" s="96"/>
      <c r="F136" s="97"/>
    </row>
    <row r="137" spans="1:6" s="80" customFormat="1" ht="18" customHeight="1">
      <c r="A137" s="98"/>
      <c r="B137" s="94"/>
      <c r="C137" s="100"/>
      <c r="D137" s="96"/>
      <c r="E137" s="96"/>
      <c r="F137" s="97"/>
    </row>
    <row r="138" spans="1:6" s="80" customFormat="1" ht="18" customHeight="1">
      <c r="A138" s="98"/>
      <c r="B138" s="94"/>
      <c r="C138" s="99"/>
      <c r="D138" s="96"/>
      <c r="E138" s="96"/>
      <c r="F138" s="97"/>
    </row>
    <row r="139" spans="1:6" s="80" customFormat="1" ht="18" customHeight="1">
      <c r="A139" s="98"/>
      <c r="B139" s="94"/>
      <c r="C139" s="100"/>
      <c r="D139" s="96"/>
      <c r="E139" s="96"/>
      <c r="F139" s="97"/>
    </row>
    <row r="140" spans="1:6" s="80" customFormat="1" ht="18" customHeight="1">
      <c r="A140" s="93"/>
      <c r="B140" s="94"/>
      <c r="C140" s="105"/>
      <c r="D140" s="96"/>
      <c r="E140" s="96"/>
      <c r="F140" s="97"/>
    </row>
    <row r="141" spans="1:6" s="80" customFormat="1" ht="18" customHeight="1">
      <c r="A141" s="93"/>
      <c r="B141" s="94"/>
      <c r="C141" s="105"/>
      <c r="D141" s="96"/>
      <c r="E141" s="96"/>
      <c r="F141" s="97"/>
    </row>
    <row r="142" spans="1:6" s="80" customFormat="1" ht="18" customHeight="1">
      <c r="A142" s="93"/>
      <c r="B142" s="94"/>
      <c r="C142" s="106"/>
      <c r="D142" s="96"/>
      <c r="E142" s="96"/>
      <c r="F142" s="97"/>
    </row>
    <row r="143" spans="1:6" s="80" customFormat="1" ht="18" customHeight="1">
      <c r="A143" s="93"/>
      <c r="B143" s="94"/>
      <c r="C143" s="107"/>
      <c r="D143" s="96"/>
      <c r="E143" s="96"/>
      <c r="F143" s="97"/>
    </row>
    <row r="144" spans="1:6" s="80" customFormat="1" ht="18" customHeight="1">
      <c r="A144" s="93"/>
      <c r="B144" s="94"/>
      <c r="C144" s="108"/>
      <c r="D144" s="96"/>
      <c r="E144" s="96"/>
      <c r="F144" s="97"/>
    </row>
    <row r="145" spans="1:6" s="80" customFormat="1" ht="18" customHeight="1">
      <c r="A145" s="93"/>
      <c r="B145" s="94"/>
      <c r="C145" s="98"/>
      <c r="D145" s="96"/>
      <c r="E145" s="96"/>
      <c r="F145" s="97"/>
    </row>
    <row r="146" spans="1:6" s="80" customFormat="1" ht="18" customHeight="1">
      <c r="A146" s="93"/>
      <c r="B146" s="94"/>
      <c r="C146" s="95"/>
      <c r="D146" s="96"/>
      <c r="E146" s="96"/>
      <c r="F146" s="97"/>
    </row>
    <row r="147" spans="1:6" s="80" customFormat="1" ht="18" customHeight="1">
      <c r="A147" s="93"/>
      <c r="B147" s="94"/>
      <c r="C147" s="95"/>
      <c r="D147" s="96"/>
      <c r="E147" s="96"/>
      <c r="F147" s="97"/>
    </row>
    <row r="148" spans="1:6" s="80" customFormat="1" ht="18" customHeight="1">
      <c r="A148" s="93"/>
      <c r="B148" s="94"/>
      <c r="C148" s="95"/>
      <c r="D148" s="96"/>
      <c r="E148" s="96"/>
      <c r="F148" s="97"/>
    </row>
    <row r="149" spans="1:6" s="80" customFormat="1" ht="18" customHeight="1">
      <c r="A149" s="93"/>
      <c r="B149" s="94"/>
      <c r="C149" s="98"/>
      <c r="D149" s="96"/>
      <c r="E149" s="96"/>
      <c r="F149" s="97"/>
    </row>
    <row r="150" spans="1:6" s="80" customFormat="1" ht="18" customHeight="1">
      <c r="A150" s="93"/>
      <c r="B150" s="94"/>
      <c r="C150" s="98"/>
      <c r="D150" s="96"/>
      <c r="E150" s="96"/>
      <c r="F150" s="97"/>
    </row>
    <row r="151" spans="1:6" s="80" customFormat="1" ht="18" customHeight="1">
      <c r="A151" s="93"/>
      <c r="B151" s="94"/>
      <c r="C151" s="108"/>
      <c r="D151" s="96"/>
      <c r="E151" s="96"/>
      <c r="F151" s="97"/>
    </row>
    <row r="152" spans="1:6" s="80" customFormat="1" ht="18" customHeight="1">
      <c r="A152" s="93"/>
      <c r="B152" s="94"/>
      <c r="C152" s="95"/>
      <c r="D152" s="96"/>
      <c r="E152" s="96"/>
      <c r="F152" s="97"/>
    </row>
    <row r="153" spans="1:6" s="80" customFormat="1" ht="18" customHeight="1">
      <c r="A153" s="93"/>
      <c r="B153" s="94"/>
      <c r="C153" s="98"/>
      <c r="D153" s="96"/>
      <c r="E153" s="96"/>
      <c r="F153" s="97"/>
    </row>
    <row r="154" spans="1:6" s="80" customFormat="1" ht="18" customHeight="1">
      <c r="A154" s="93"/>
      <c r="B154" s="94"/>
      <c r="C154" s="98"/>
      <c r="D154" s="96"/>
      <c r="E154" s="96"/>
      <c r="F154" s="97"/>
    </row>
    <row r="155" spans="1:6" s="80" customFormat="1" ht="18" customHeight="1">
      <c r="A155" s="93"/>
      <c r="B155" s="94"/>
      <c r="C155" s="106"/>
      <c r="D155" s="96"/>
      <c r="E155" s="96"/>
      <c r="F155" s="97"/>
    </row>
    <row r="156" spans="3:6" ht="36" customHeight="1">
      <c r="C156" s="318"/>
      <c r="D156" s="318"/>
      <c r="E156" s="318"/>
      <c r="F156" s="318"/>
    </row>
    <row r="157" spans="3:6" ht="19.5" customHeight="1">
      <c r="C157" s="109"/>
      <c r="D157" s="109"/>
      <c r="E157" s="109"/>
      <c r="F157" s="109"/>
    </row>
    <row r="158" spans="3:6" ht="19.5" customHeight="1">
      <c r="C158" s="109"/>
      <c r="D158" s="109"/>
      <c r="E158" s="109"/>
      <c r="F158" s="109"/>
    </row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autoFilter ref="A4:F156"/>
  <mergeCells count="2">
    <mergeCell ref="C2:F2"/>
    <mergeCell ref="C156:F156"/>
  </mergeCells>
  <printOptions horizontalCentered="1"/>
  <pageMargins left="0.59" right="0.59" top="0.55" bottom="0.55" header="0.12" footer="0.28"/>
  <pageSetup fitToHeight="0" fitToWidth="1" horizontalDpi="600" verticalDpi="600" orientation="portrait" paperSize="9"/>
  <headerFooter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2018-11-20T09:03:27Z</cp:lastPrinted>
  <dcterms:created xsi:type="dcterms:W3CDTF">2018-10-12T06:29:35Z</dcterms:created>
  <dcterms:modified xsi:type="dcterms:W3CDTF">2018-11-22T02:52:27Z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2052-11.1.0.7949</vt:lpwstr>
  </property>
  <property fmtid="{D5CDD505-2E9C-101B-9397-08002B2CF9AE}" pid="3" name="KSORubyTemplateID">
    <vt:lpwstr>14</vt:lpwstr>
  </property>
</Properties>
</file>