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48" firstSheet="40" activeTab="47"/>
  </bookViews>
  <sheets>
    <sheet name="1、全市公共预算收入 " sheetId="1" r:id="rId1"/>
    <sheet name="2、全市公共预算支出 " sheetId="2" r:id="rId2"/>
    <sheet name="3、本级公共预算收入" sheetId="3" r:id="rId3"/>
    <sheet name="4、本级公共预算支出" sheetId="4" r:id="rId4"/>
    <sheet name="5、市本级对下转移支付表" sheetId="5" r:id="rId5"/>
    <sheet name="6、一般债务限额" sheetId="6" r:id="rId6"/>
    <sheet name="7、全市2022年地方政府债券发行及还本付息表" sheetId="7" r:id="rId7"/>
    <sheet name="8、全市政府基金收入 " sheetId="8" r:id="rId8"/>
    <sheet name="9、全市政府基金支出 " sheetId="9" r:id="rId9"/>
    <sheet name="10、本级政府基金收入" sheetId="10" r:id="rId10"/>
    <sheet name="11、本级政府基金支出" sheetId="11" r:id="rId11"/>
    <sheet name="12、专项债务限额" sheetId="12" r:id="rId12"/>
    <sheet name="13、全市社保基金收入" sheetId="13" r:id="rId13"/>
    <sheet name="14、全市社保基金支出" sheetId="14" r:id="rId14"/>
    <sheet name="15、本级社保基金预算收入" sheetId="15" r:id="rId15"/>
    <sheet name="16、本级社保基金预算支出" sheetId="16" r:id="rId16"/>
    <sheet name="17、全市国有资本经营预算收入" sheetId="17" r:id="rId17"/>
    <sheet name="18、全市国有资本经营预算支出" sheetId="18" r:id="rId18"/>
    <sheet name="19、本级国有资本预算收入" sheetId="19" r:id="rId19"/>
    <sheet name="20、本级国有资本经营预算支出" sheetId="20" r:id="rId20"/>
    <sheet name="21、全市公共预算收入 " sheetId="21" r:id="rId21"/>
    <sheet name="22、全市公共预算支出 " sheetId="22" r:id="rId22"/>
    <sheet name="23、本级公共预算收入" sheetId="23" r:id="rId23"/>
    <sheet name="24、本级公共预算支出" sheetId="24" r:id="rId24"/>
    <sheet name="25、市本级2021年公共预算税收返还和转移支付表" sheetId="25" r:id="rId25"/>
    <sheet name="26、政府经济分类" sheetId="26" r:id="rId26"/>
    <sheet name="27、基本支出" sheetId="27" r:id="rId27"/>
    <sheet name="28、市本级一般公共预算三公经费表" sheetId="28" r:id="rId28"/>
    <sheet name="29、市本级2023年一般公共预算对下转移支付表" sheetId="29" r:id="rId29"/>
    <sheet name="30、一般债务限额" sheetId="30" r:id="rId30"/>
    <sheet name="31、2023年地方政府债券还本付息表" sheetId="31" r:id="rId31"/>
    <sheet name="32、市本级2023年新增债券资金使用安排表" sheetId="32" r:id="rId32"/>
    <sheet name="33、全市政府基金收入 " sheetId="33" r:id="rId33"/>
    <sheet name="34、全市政府基金支出" sheetId="34" r:id="rId34"/>
    <sheet name="35、本级政府基金收入" sheetId="35" r:id="rId35"/>
    <sheet name="36、本级政府性基金支出" sheetId="36" r:id="rId36"/>
    <sheet name="37、市本级2023年政府性基金预算转移支付表" sheetId="37" r:id="rId37"/>
    <sheet name="38、专项债务限额" sheetId="38" r:id="rId38"/>
    <sheet name="39、全市社保基金收入" sheetId="39" r:id="rId39"/>
    <sheet name="40、全市社保基金支出" sheetId="40" r:id="rId40"/>
    <sheet name="41、本级社保基金收入" sheetId="41" r:id="rId41"/>
    <sheet name="42、本级社保基金支出" sheetId="42" r:id="rId42"/>
    <sheet name="43、本级社保基金结余" sheetId="43" r:id="rId43"/>
    <sheet name="44、全市国有资本经营预算收入" sheetId="44" r:id="rId44"/>
    <sheet name="45、全市国有资本经营预算支出" sheetId="45" r:id="rId45"/>
    <sheet name="46、本级国有资本经营预算收入" sheetId="46" r:id="rId46"/>
    <sheet name="47、本级国有资本经营预算支出" sheetId="47" r:id="rId47"/>
    <sheet name="48、市本级2023年国有资本经营预算对下转移支付表" sheetId="48" r:id="rId48"/>
  </sheets>
  <externalReferences>
    <externalReference r:id="rId51"/>
  </externalReferences>
  <definedNames>
    <definedName name="_xlnm.Print_Area" localSheetId="0">'1、全市公共预算收入 '!$A$1:$C$39</definedName>
    <definedName name="_xlnm.Print_Titles" localSheetId="0">'1、全市公共预算收入 '!$1:$4</definedName>
    <definedName name="_xlnm.Print_Area" localSheetId="1">'2、全市公共预算支出 '!$A$1:$C$37</definedName>
    <definedName name="_xlnm.Print_Titles" localSheetId="1">'2、全市公共预算支出 '!$1:$4</definedName>
    <definedName name="_xlnm.Print_Area" localSheetId="2">'3、本级公共预算收入'!$A$1:$D$112</definedName>
    <definedName name="_xlnm.Print_Titles" localSheetId="2">'3、本级公共预算收入'!$1:$4</definedName>
    <definedName name="_xlnm.Print_Titles" localSheetId="3">'4、本级公共预算支出'!$1:$4</definedName>
    <definedName name="_xlnm.Print_Area" localSheetId="5">'6、一般债务限额'!$A$1:$C$11</definedName>
    <definedName name="_xlnm.Print_Area" localSheetId="7">'8、全市政府基金收入 '!$A$1:$C$32</definedName>
    <definedName name="_xlnm.Print_Area" localSheetId="9">'10、本级政府基金收入'!$A$1:$D$38</definedName>
    <definedName name="_xlnm.Print_Titles" localSheetId="9">'10、本级政府基金收入'!$1:$4</definedName>
    <definedName name="_xlnm.Print_Area" localSheetId="10">'11、本级政府基金支出'!$A$1:$D$87</definedName>
    <definedName name="_xlnm.Print_Titles" localSheetId="10">'11、本级政府基金支出'!$1:$4</definedName>
    <definedName name="_xlnm.Print_Area" localSheetId="12">'13、全市社保基金收入'!$A$1:$C$12</definedName>
    <definedName name="_xlnm.Print_Area" localSheetId="8">'9、全市政府基金支出 '!$A$1:$C$25</definedName>
    <definedName name="_xlnm.Print_Titles" localSheetId="14">'15、本级社保基金预算收入'!$1:$4</definedName>
    <definedName name="_xlnm.Print_Area" localSheetId="15">'16、本级社保基金预算支出'!$A$1:$C$24</definedName>
    <definedName name="_xlnm.Print_Area" localSheetId="11">'12、专项债务限额'!$A$1:$C$11</definedName>
    <definedName name="_xlnm.Print_Area" localSheetId="3">'4、本级公共预算支出'!$A$1:$D$554</definedName>
    <definedName name="_xlnm.Print_Titles" localSheetId="20">'21、全市公共预算收入 '!$1:$4</definedName>
    <definedName name="_xlnm.Print_Area" localSheetId="20">'21、全市公共预算收入 '!$A$1:$D$39</definedName>
    <definedName name="_xlnm.Print_Titles" localSheetId="21">'22、全市公共预算支出 '!$1:$4</definedName>
    <definedName name="_xlnm.Print_Titles" localSheetId="22">'23、本级公共预算收入'!$1:$4</definedName>
    <definedName name="_xlnm.Print_Area" localSheetId="22">'23、本级公共预算收入'!$A$1:$D$111</definedName>
    <definedName name="_xlnm.Print_Titles" localSheetId="23">'24、本级公共预算支出'!$1:$5</definedName>
    <definedName name="_xlnm.Print_Area" localSheetId="23">'24、本级公共预算支出'!$A$1:$F$497</definedName>
    <definedName name="_xlnm.Print_Area" localSheetId="25">'26、政府经济分类'!$A$1:$Q$29</definedName>
    <definedName name="_xlnm.Print_Titles" localSheetId="25">'26、政府经济分类'!$1:$7</definedName>
    <definedName name="_xlnm.Print_Titles" localSheetId="26">'27、基本支出'!$1:$5</definedName>
    <definedName name="_xlnm.Print_Titles" localSheetId="33">'34、全市政府基金支出'!$1:$4</definedName>
    <definedName name="_xlnm.Print_Titles" localSheetId="34">'35、本级政府基金收入'!$1:$4</definedName>
    <definedName name="_xlnm.Print_Area" localSheetId="34">'35、本级政府基金收入'!$A$1:$D$42</definedName>
    <definedName name="_xlnm.Print_Titles" localSheetId="35">'36、本级政府性基金支出'!$1:$4</definedName>
    <definedName name="_xlnm.Print_Area" localSheetId="35">'36、本级政府性基金支出'!$A$1:$D$90</definedName>
    <definedName name="_xlnm.Print_Titles" localSheetId="40">'41、本级社保基金收入'!$1:$4</definedName>
    <definedName name="_xlnm.Print_Area" localSheetId="40">'41、本级社保基金收入'!$A$1:$C$33</definedName>
    <definedName name="_xlnm.Print_Area" localSheetId="45">'46、本级国有资本经营预算收入'!$A$1:$D$26</definedName>
    <definedName name="_xlnm.Print_Titles" localSheetId="46">'47、本级国有资本经营预算支出'!$1:$4</definedName>
    <definedName name="_xlnm._FilterDatabase" localSheetId="3" hidden="1">'4、本级公共预算支出'!$A$5:$D$554</definedName>
    <definedName name="_xlnm._FilterDatabase" localSheetId="9" hidden="1">'10、本级政府基金收入'!$A$4:$D$38</definedName>
  </definedNames>
  <calcPr fullCalcOnLoad="1"/>
</workbook>
</file>

<file path=xl/sharedStrings.xml><?xml version="1.0" encoding="utf-8"?>
<sst xmlns="http://schemas.openxmlformats.org/spreadsheetml/2006/main" count="2737" uniqueCount="1527">
  <si>
    <r>
      <t>附表</t>
    </r>
    <r>
      <rPr>
        <sz val="12"/>
        <rFont val="Times New Roman"/>
        <family val="0"/>
      </rPr>
      <t>1</t>
    </r>
  </si>
  <si>
    <r>
      <t>全市</t>
    </r>
    <r>
      <rPr>
        <sz val="20"/>
        <rFont val="Times New Roman"/>
        <family val="0"/>
      </rPr>
      <t>2022</t>
    </r>
    <r>
      <rPr>
        <sz val="20"/>
        <rFont val="方正大标宋简体"/>
        <family val="0"/>
      </rPr>
      <t>年一般公共预算收入执行表</t>
    </r>
  </si>
  <si>
    <t>单位：万元</t>
  </si>
  <si>
    <r>
      <rPr>
        <sz val="11"/>
        <rFont val="黑体"/>
        <family val="0"/>
      </rPr>
      <t>科目编码</t>
    </r>
  </si>
  <si>
    <r>
      <rPr>
        <sz val="11"/>
        <rFont val="黑体"/>
        <family val="0"/>
      </rPr>
      <t>科目名称</t>
    </r>
  </si>
  <si>
    <t>金额</t>
  </si>
  <si>
    <t>一、地方一般公共预算收入合计</t>
  </si>
  <si>
    <r>
      <t>  </t>
    </r>
    <r>
      <rPr>
        <sz val="11"/>
        <rFont val="宋体"/>
        <family val="0"/>
      </rPr>
      <t>（一）税收收入</t>
    </r>
  </si>
  <si>
    <r>
      <t>     </t>
    </r>
    <r>
      <rPr>
        <sz val="11"/>
        <rFont val="宋体"/>
        <family val="0"/>
      </rPr>
      <t>增值税</t>
    </r>
  </si>
  <si>
    <r>
      <t>     </t>
    </r>
    <r>
      <rPr>
        <sz val="11"/>
        <rFont val="宋体"/>
        <family val="0"/>
      </rPr>
      <t>企业所得税</t>
    </r>
  </si>
  <si>
    <r>
      <t>     </t>
    </r>
    <r>
      <rPr>
        <sz val="11"/>
        <rFont val="宋体"/>
        <family val="0"/>
      </rPr>
      <t>个人所得税</t>
    </r>
  </si>
  <si>
    <r>
      <t>     </t>
    </r>
    <r>
      <rPr>
        <sz val="11"/>
        <rFont val="宋体"/>
        <family val="0"/>
      </rPr>
      <t>资源税</t>
    </r>
  </si>
  <si>
    <r>
      <t>     </t>
    </r>
    <r>
      <rPr>
        <sz val="11"/>
        <rFont val="宋体"/>
        <family val="0"/>
      </rPr>
      <t>城市维护建设税</t>
    </r>
  </si>
  <si>
    <r>
      <t>     </t>
    </r>
    <r>
      <rPr>
        <sz val="11"/>
        <rFont val="宋体"/>
        <family val="0"/>
      </rPr>
      <t>房产税</t>
    </r>
  </si>
  <si>
    <r>
      <t>     </t>
    </r>
    <r>
      <rPr>
        <sz val="11"/>
        <rFont val="宋体"/>
        <family val="0"/>
      </rPr>
      <t>印花税</t>
    </r>
  </si>
  <si>
    <r>
      <t>     </t>
    </r>
    <r>
      <rPr>
        <sz val="11"/>
        <rFont val="宋体"/>
        <family val="0"/>
      </rPr>
      <t>城镇土地使用税</t>
    </r>
  </si>
  <si>
    <r>
      <t>     </t>
    </r>
    <r>
      <rPr>
        <sz val="11"/>
        <rFont val="宋体"/>
        <family val="0"/>
      </rPr>
      <t>土地增值税</t>
    </r>
  </si>
  <si>
    <r>
      <t>     </t>
    </r>
    <r>
      <rPr>
        <sz val="11"/>
        <rFont val="宋体"/>
        <family val="0"/>
      </rPr>
      <t>车船税</t>
    </r>
  </si>
  <si>
    <r>
      <t>     </t>
    </r>
    <r>
      <rPr>
        <sz val="11"/>
        <rFont val="宋体"/>
        <family val="0"/>
      </rPr>
      <t>耕地占用税</t>
    </r>
  </si>
  <si>
    <r>
      <t>     </t>
    </r>
    <r>
      <rPr>
        <sz val="11"/>
        <rFont val="宋体"/>
        <family val="0"/>
      </rPr>
      <t>契税</t>
    </r>
  </si>
  <si>
    <r>
      <t>     </t>
    </r>
    <r>
      <rPr>
        <sz val="11"/>
        <rFont val="宋体"/>
        <family val="0"/>
      </rPr>
      <t>烟叶税</t>
    </r>
  </si>
  <si>
    <r>
      <t xml:space="preserve">     </t>
    </r>
    <r>
      <rPr>
        <sz val="11"/>
        <rFont val="宋体"/>
        <family val="0"/>
      </rPr>
      <t>环境保护税</t>
    </r>
  </si>
  <si>
    <r>
      <t>     </t>
    </r>
    <r>
      <rPr>
        <sz val="11"/>
        <rFont val="宋体"/>
        <family val="0"/>
      </rPr>
      <t>其他税收收入</t>
    </r>
  </si>
  <si>
    <r>
      <t>  </t>
    </r>
    <r>
      <rPr>
        <sz val="11"/>
        <rFont val="宋体"/>
        <family val="0"/>
      </rPr>
      <t>（二）非税收入</t>
    </r>
  </si>
  <si>
    <r>
      <t>     </t>
    </r>
    <r>
      <rPr>
        <sz val="11"/>
        <rFont val="宋体"/>
        <family val="0"/>
      </rPr>
      <t>专项收入</t>
    </r>
  </si>
  <si>
    <r>
      <t>     </t>
    </r>
    <r>
      <rPr>
        <sz val="11"/>
        <rFont val="宋体"/>
        <family val="0"/>
      </rPr>
      <t>行政事业性收费收入</t>
    </r>
  </si>
  <si>
    <r>
      <t>     </t>
    </r>
    <r>
      <rPr>
        <sz val="11"/>
        <rFont val="宋体"/>
        <family val="0"/>
      </rPr>
      <t>罚没收入</t>
    </r>
  </si>
  <si>
    <r>
      <t>     </t>
    </r>
    <r>
      <rPr>
        <sz val="11"/>
        <rFont val="宋体"/>
        <family val="0"/>
      </rPr>
      <t>国有资本经营收入</t>
    </r>
  </si>
  <si>
    <r>
      <t>     </t>
    </r>
    <r>
      <rPr>
        <sz val="11"/>
        <rFont val="宋体"/>
        <family val="0"/>
      </rPr>
      <t>国有资源（资产）有偿使用收入</t>
    </r>
  </si>
  <si>
    <r>
      <t>     </t>
    </r>
    <r>
      <rPr>
        <sz val="11"/>
        <rFont val="宋体"/>
        <family val="0"/>
      </rPr>
      <t>捐赠收入</t>
    </r>
  </si>
  <si>
    <r>
      <t>     </t>
    </r>
    <r>
      <rPr>
        <sz val="11"/>
        <rFont val="宋体"/>
        <family val="0"/>
      </rPr>
      <t>政府住房基金收入</t>
    </r>
  </si>
  <si>
    <r>
      <t>     </t>
    </r>
    <r>
      <rPr>
        <sz val="11"/>
        <rFont val="宋体"/>
        <family val="0"/>
      </rPr>
      <t>其他收入</t>
    </r>
  </si>
  <si>
    <t>二、转移性收入合计</t>
  </si>
  <si>
    <r>
      <t>  </t>
    </r>
    <r>
      <rPr>
        <sz val="11"/>
        <color indexed="8"/>
        <rFont val="宋体"/>
        <family val="0"/>
      </rPr>
      <t>（一）返还性收入</t>
    </r>
  </si>
  <si>
    <r>
      <t>  </t>
    </r>
    <r>
      <rPr>
        <sz val="11"/>
        <color indexed="8"/>
        <rFont val="宋体"/>
        <family val="0"/>
      </rPr>
      <t>（二）一般性转移支付收入</t>
    </r>
  </si>
  <si>
    <r>
      <t>  </t>
    </r>
    <r>
      <rPr>
        <sz val="11"/>
        <color indexed="8"/>
        <rFont val="宋体"/>
        <family val="0"/>
      </rPr>
      <t>（三）专项转移支付收入</t>
    </r>
  </si>
  <si>
    <r>
      <t>  </t>
    </r>
    <r>
      <rPr>
        <sz val="11"/>
        <color indexed="8"/>
        <rFont val="宋体"/>
        <family val="0"/>
      </rPr>
      <t>（四）上年结余收入</t>
    </r>
  </si>
  <si>
    <r>
      <t>  </t>
    </r>
    <r>
      <rPr>
        <sz val="11"/>
        <color indexed="8"/>
        <rFont val="宋体"/>
        <family val="0"/>
      </rPr>
      <t>（五）调入资金</t>
    </r>
  </si>
  <si>
    <r>
      <t xml:space="preserve"> </t>
    </r>
    <r>
      <rPr>
        <sz val="11"/>
        <color indexed="8"/>
        <rFont val="宋体"/>
        <family val="0"/>
      </rPr>
      <t>（六）债务转贷收入</t>
    </r>
  </si>
  <si>
    <r>
      <t xml:space="preserve"> </t>
    </r>
    <r>
      <rPr>
        <sz val="11"/>
        <color indexed="8"/>
        <rFont val="宋体"/>
        <family val="0"/>
      </rPr>
      <t>（七）动用预算稳定调节基金</t>
    </r>
  </si>
  <si>
    <r>
      <t>收</t>
    </r>
    <r>
      <rPr>
        <b/>
        <sz val="11"/>
        <color indexed="8"/>
        <rFont val="Times New Roman"/>
        <family val="0"/>
      </rPr>
      <t>    </t>
    </r>
    <r>
      <rPr>
        <b/>
        <sz val="11"/>
        <color indexed="8"/>
        <rFont val="宋体"/>
        <family val="0"/>
      </rPr>
      <t>入</t>
    </r>
    <r>
      <rPr>
        <b/>
        <sz val="11"/>
        <color indexed="8"/>
        <rFont val="Times New Roman"/>
        <family val="0"/>
      </rPr>
      <t>    </t>
    </r>
    <r>
      <rPr>
        <b/>
        <sz val="11"/>
        <color indexed="8"/>
        <rFont val="宋体"/>
        <family val="0"/>
      </rPr>
      <t>总</t>
    </r>
    <r>
      <rPr>
        <b/>
        <sz val="11"/>
        <color indexed="8"/>
        <rFont val="Times New Roman"/>
        <family val="0"/>
      </rPr>
      <t>    </t>
    </r>
    <r>
      <rPr>
        <b/>
        <sz val="11"/>
        <color indexed="8"/>
        <rFont val="宋体"/>
        <family val="0"/>
      </rPr>
      <t>计</t>
    </r>
  </si>
  <si>
    <r>
      <t>附表</t>
    </r>
    <r>
      <rPr>
        <sz val="12"/>
        <rFont val="Times New Roman"/>
        <family val="0"/>
      </rPr>
      <t>2</t>
    </r>
  </si>
  <si>
    <r>
      <t>全市</t>
    </r>
    <r>
      <rPr>
        <sz val="20"/>
        <rFont val="Times New Roman"/>
        <family val="0"/>
      </rPr>
      <t>2022</t>
    </r>
    <r>
      <rPr>
        <sz val="20"/>
        <rFont val="方正大标宋简体"/>
        <family val="0"/>
      </rPr>
      <t>年一般公共预算支出执行表</t>
    </r>
  </si>
  <si>
    <r>
      <rPr>
        <sz val="11"/>
        <rFont val="宋体"/>
        <family val="0"/>
      </rPr>
      <t>单位：万元</t>
    </r>
  </si>
  <si>
    <t>科目编码</t>
  </si>
  <si>
    <t>科目名称</t>
  </si>
  <si>
    <t>地方一般公共预算支出合计</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</si>
  <si>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</si>
  <si>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</si>
  <si>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</si>
  <si>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</si>
  <si>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</si>
  <si>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</si>
  <si>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</si>
  <si>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</si>
  <si>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</si>
  <si>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</si>
  <si>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</si>
  <si>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</si>
  <si>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</si>
  <si>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</si>
  <si>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</si>
  <si>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</si>
  <si>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</si>
  <si>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</si>
  <si>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十九、粮油物资储备支出</t>
  </si>
  <si>
    <t>二十、灾害防治及应急管理支出</t>
  </si>
  <si>
    <t>二十一、预备费</t>
  </si>
  <si>
    <t>二十二、其他支出</t>
  </si>
  <si>
    <t>二十三、债务付息支出</t>
  </si>
  <si>
    <t>二十四、债务发行费用支出</t>
  </si>
  <si>
    <t>转移性支出合计</t>
  </si>
  <si>
    <t>转移性支出</t>
  </si>
  <si>
    <t xml:space="preserve">  上解支出</t>
  </si>
  <si>
    <t xml:space="preserve"> 年终结余</t>
  </si>
  <si>
    <t xml:space="preserve"> 安排预算稳定调节基金</t>
  </si>
  <si>
    <t>债务还本支出</t>
  </si>
  <si>
    <t xml:space="preserve">  地方政府一般债务还本支出</t>
  </si>
  <si>
    <t>支出总计</t>
  </si>
  <si>
    <r>
      <t>附表</t>
    </r>
    <r>
      <rPr>
        <sz val="12"/>
        <rFont val="Times New Roman"/>
        <family val="0"/>
      </rPr>
      <t>3</t>
    </r>
  </si>
  <si>
    <r>
      <t>市本级</t>
    </r>
    <r>
      <rPr>
        <sz val="20"/>
        <rFont val="Times New Roman"/>
        <family val="0"/>
      </rPr>
      <t>2022</t>
    </r>
    <r>
      <rPr>
        <sz val="20"/>
        <rFont val="方正大标宋简体"/>
        <family val="0"/>
      </rPr>
      <t>年一般公共预算收入执行表</t>
    </r>
  </si>
  <si>
    <t>备注</t>
  </si>
  <si>
    <t>一、地方一般预算收入合计</t>
  </si>
  <si>
    <t xml:space="preserve"> （一）税收收入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</si>
  <si>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</si>
  <si>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</si>
  <si>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</si>
  <si>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</si>
  <si>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</si>
  <si>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</si>
  <si>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</si>
  <si>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</si>
  <si>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</si>
  <si>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</si>
  <si>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</si>
  <si>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</si>
  <si>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</si>
  <si>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xml:space="preserve">  环境保护税</t>
  </si>
  <si>
    <t> 其他税收收入</t>
  </si>
  <si>
    <t> （二）非税收入</t>
  </si>
  <si>
    <t> 专项收入</t>
  </si>
  <si>
    <t> 行政事业性收费收入</t>
  </si>
  <si>
    <t> 罚没收入</t>
  </si>
  <si>
    <t> 国有资本经营收入</t>
  </si>
  <si>
    <t> 国有资源（资产）有偿使用收入</t>
  </si>
  <si>
    <t> 捐赠收入</t>
  </si>
  <si>
    <t> 政府住房基金收入</t>
  </si>
  <si>
    <t> 其他收入</t>
  </si>
  <si>
    <t xml:space="preserve">  其它返还性收入</t>
  </si>
  <si>
    <r>
      <t xml:space="preserve">    </t>
    </r>
    <r>
      <rPr>
        <sz val="11"/>
        <color indexed="8"/>
        <rFont val="宋体"/>
        <family val="0"/>
      </rPr>
      <t>体制补助收入</t>
    </r>
  </si>
  <si>
    <r>
      <t>    </t>
    </r>
    <r>
      <rPr>
        <sz val="11"/>
        <color indexed="8"/>
        <rFont val="宋体"/>
        <family val="0"/>
      </rPr>
      <t>均衡性转移支付收入</t>
    </r>
  </si>
  <si>
    <r>
      <t>    </t>
    </r>
    <r>
      <rPr>
        <sz val="11"/>
        <color indexed="8"/>
        <rFont val="宋体"/>
        <family val="0"/>
      </rPr>
      <t>县级基本财力保障机制奖补资金收入</t>
    </r>
  </si>
  <si>
    <r>
      <t>    </t>
    </r>
    <r>
      <rPr>
        <sz val="11"/>
        <color indexed="8"/>
        <rFont val="宋体"/>
        <family val="0"/>
      </rPr>
      <t>结算补助收入</t>
    </r>
  </si>
  <si>
    <r>
      <t>    </t>
    </r>
    <r>
      <rPr>
        <sz val="11"/>
        <color indexed="8"/>
        <rFont val="宋体"/>
        <family val="0"/>
      </rPr>
      <t>基层公检法司转移支付收入</t>
    </r>
  </si>
  <si>
    <r>
      <t>    </t>
    </r>
    <r>
      <rPr>
        <sz val="11"/>
        <color indexed="8"/>
        <rFont val="宋体"/>
        <family val="0"/>
      </rPr>
      <t>城乡义务教育转移支付收入</t>
    </r>
  </si>
  <si>
    <r>
      <t>    </t>
    </r>
    <r>
      <rPr>
        <sz val="11"/>
        <color indexed="8"/>
        <rFont val="宋体"/>
        <family val="0"/>
      </rPr>
      <t>基本养老金转移支付收入</t>
    </r>
  </si>
  <si>
    <r>
      <t>    </t>
    </r>
    <r>
      <rPr>
        <sz val="11"/>
        <color indexed="8"/>
        <rFont val="宋体"/>
        <family val="0"/>
      </rPr>
      <t>产粮大县奖励资金收入</t>
    </r>
  </si>
  <si>
    <r>
      <t>    </t>
    </r>
    <r>
      <rPr>
        <sz val="11"/>
        <color indexed="8"/>
        <rFont val="宋体"/>
        <family val="0"/>
      </rPr>
      <t>重点生态功能区转移支付收入</t>
    </r>
  </si>
  <si>
    <r>
      <t>    </t>
    </r>
    <r>
      <rPr>
        <sz val="11"/>
        <color indexed="8"/>
        <rFont val="宋体"/>
        <family val="0"/>
      </rPr>
      <t>固定数额补助收入</t>
    </r>
  </si>
  <si>
    <r>
      <t xml:space="preserve">    </t>
    </r>
    <r>
      <rPr>
        <sz val="11"/>
        <color indexed="8"/>
        <rFont val="宋体"/>
        <family val="0"/>
      </rPr>
      <t>革命老区转移支付收入</t>
    </r>
  </si>
  <si>
    <r>
      <t xml:space="preserve">    </t>
    </r>
    <r>
      <rPr>
        <sz val="11"/>
        <color indexed="8"/>
        <rFont val="宋体"/>
        <family val="0"/>
      </rPr>
      <t>民族地区转移支付收入</t>
    </r>
  </si>
  <si>
    <r>
      <t>    </t>
    </r>
    <r>
      <rPr>
        <sz val="11"/>
        <color indexed="8"/>
        <rFont val="宋体"/>
        <family val="0"/>
      </rPr>
      <t>欠发达地区转移支付收入</t>
    </r>
  </si>
  <si>
    <r>
      <t>    </t>
    </r>
    <r>
      <rPr>
        <sz val="11"/>
        <color indexed="8"/>
        <rFont val="宋体"/>
        <family val="0"/>
      </rPr>
      <t>一般公共服务共同财政事权转移支付收入</t>
    </r>
  </si>
  <si>
    <r>
      <t xml:space="preserve">    </t>
    </r>
    <r>
      <rPr>
        <sz val="11"/>
        <color indexed="8"/>
        <rFont val="宋体"/>
        <family val="0"/>
      </rPr>
      <t>外交共同财政事权转移支付收入</t>
    </r>
  </si>
  <si>
    <r>
      <t xml:space="preserve">    </t>
    </r>
    <r>
      <rPr>
        <sz val="11"/>
        <color indexed="8"/>
        <rFont val="宋体"/>
        <family val="0"/>
      </rPr>
      <t>国防支出共同财政事权转移支付收入</t>
    </r>
  </si>
  <si>
    <r>
      <t>    </t>
    </r>
    <r>
      <rPr>
        <sz val="11"/>
        <color indexed="8"/>
        <rFont val="宋体"/>
        <family val="0"/>
      </rPr>
      <t>公共安全共同财政事权转移支付收入</t>
    </r>
  </si>
  <si>
    <r>
      <t>    </t>
    </r>
    <r>
      <rPr>
        <sz val="11"/>
        <color indexed="8"/>
        <rFont val="宋体"/>
        <family val="0"/>
      </rPr>
      <t>教育共同财政事权转移支付收入</t>
    </r>
  </si>
  <si>
    <r>
      <t>    </t>
    </r>
    <r>
      <rPr>
        <sz val="11"/>
        <color indexed="8"/>
        <rFont val="宋体"/>
        <family val="0"/>
      </rPr>
      <t>科学技术共同财政事权转移支付收入</t>
    </r>
  </si>
  <si>
    <r>
      <t>    </t>
    </r>
    <r>
      <rPr>
        <sz val="11"/>
        <color indexed="8"/>
        <rFont val="宋体"/>
        <family val="0"/>
      </rPr>
      <t>文化旅游体育与传媒共同财政事权转移支付收入</t>
    </r>
  </si>
  <si>
    <r>
      <t>    </t>
    </r>
    <r>
      <rPr>
        <sz val="11"/>
        <color indexed="8"/>
        <rFont val="宋体"/>
        <family val="0"/>
      </rPr>
      <t>社会保障和就业共同财政事权转移支付收入</t>
    </r>
  </si>
  <si>
    <r>
      <t>    </t>
    </r>
    <r>
      <rPr>
        <sz val="11"/>
        <color indexed="8"/>
        <rFont val="宋体"/>
        <family val="0"/>
      </rPr>
      <t>卫生健康共同财政事权转移支付收入</t>
    </r>
  </si>
  <si>
    <r>
      <t>    </t>
    </r>
    <r>
      <rPr>
        <sz val="11"/>
        <color indexed="8"/>
        <rFont val="宋体"/>
        <family val="0"/>
      </rPr>
      <t>节能环保</t>
    </r>
    <r>
      <rPr>
        <sz val="11"/>
        <color indexed="8"/>
        <rFont val="Times New Roman"/>
        <family val="0"/>
      </rPr>
      <t> </t>
    </r>
    <r>
      <rPr>
        <sz val="11"/>
        <color indexed="8"/>
        <rFont val="宋体"/>
        <family val="0"/>
      </rPr>
      <t>共同财政事权转移支付收入</t>
    </r>
  </si>
  <si>
    <r>
      <t>    </t>
    </r>
    <r>
      <rPr>
        <sz val="11"/>
        <color indexed="8"/>
        <rFont val="宋体"/>
        <family val="0"/>
      </rPr>
      <t>城乡社区共同财政事权转移支付收入</t>
    </r>
  </si>
  <si>
    <r>
      <t>    </t>
    </r>
    <r>
      <rPr>
        <sz val="11"/>
        <color indexed="8"/>
        <rFont val="宋体"/>
        <family val="0"/>
      </rPr>
      <t>农林水共同财政事权转移支付收入</t>
    </r>
  </si>
  <si>
    <r>
      <t>    </t>
    </r>
    <r>
      <rPr>
        <sz val="11"/>
        <color indexed="8"/>
        <rFont val="宋体"/>
        <family val="0"/>
      </rPr>
      <t>交通运输</t>
    </r>
    <r>
      <rPr>
        <sz val="11"/>
        <color indexed="8"/>
        <rFont val="Times New Roman"/>
        <family val="0"/>
      </rPr>
      <t> </t>
    </r>
    <r>
      <rPr>
        <sz val="11"/>
        <color indexed="8"/>
        <rFont val="宋体"/>
        <family val="0"/>
      </rPr>
      <t>共同财政事权转移支付收入</t>
    </r>
  </si>
  <si>
    <r>
      <t>    </t>
    </r>
    <r>
      <rPr>
        <sz val="11"/>
        <color indexed="8"/>
        <rFont val="宋体"/>
        <family val="0"/>
      </rPr>
      <t>资源勘探工业信息等共同财政事权转移支付收入</t>
    </r>
  </si>
  <si>
    <r>
      <t>    </t>
    </r>
    <r>
      <rPr>
        <sz val="11"/>
        <color indexed="8"/>
        <rFont val="宋体"/>
        <family val="0"/>
      </rPr>
      <t>商业服务业等</t>
    </r>
    <r>
      <rPr>
        <sz val="11"/>
        <color indexed="8"/>
        <rFont val="Times New Roman"/>
        <family val="0"/>
      </rPr>
      <t> </t>
    </r>
    <r>
      <rPr>
        <sz val="11"/>
        <color indexed="8"/>
        <rFont val="宋体"/>
        <family val="0"/>
      </rPr>
      <t>共同财政事权转移支付收入</t>
    </r>
  </si>
  <si>
    <r>
      <t>    </t>
    </r>
    <r>
      <rPr>
        <sz val="11"/>
        <color indexed="8"/>
        <rFont val="宋体"/>
        <family val="0"/>
      </rPr>
      <t>金融共同财政事权转移支付收入</t>
    </r>
  </si>
  <si>
    <r>
      <t>    </t>
    </r>
    <r>
      <rPr>
        <sz val="11"/>
        <color indexed="8"/>
        <rFont val="宋体"/>
        <family val="0"/>
      </rPr>
      <t>自然资源海洋气象等共同财政事权转移支付收入</t>
    </r>
  </si>
  <si>
    <r>
      <t>    </t>
    </r>
    <r>
      <rPr>
        <sz val="11"/>
        <color indexed="8"/>
        <rFont val="宋体"/>
        <family val="0"/>
      </rPr>
      <t>住房保障共同财政事权转移支付收入</t>
    </r>
  </si>
  <si>
    <r>
      <t>    </t>
    </r>
    <r>
      <rPr>
        <sz val="11"/>
        <color indexed="8"/>
        <rFont val="宋体"/>
        <family val="0"/>
      </rPr>
      <t>粮油物资储备共同财政事权转移支付收入</t>
    </r>
  </si>
  <si>
    <r>
      <t xml:space="preserve">    </t>
    </r>
    <r>
      <rPr>
        <sz val="11"/>
        <color indexed="8"/>
        <rFont val="宋体"/>
        <family val="0"/>
      </rPr>
      <t>灾害防治及应急管理共同财政事权转移支付收入</t>
    </r>
  </si>
  <si>
    <r>
      <t>    </t>
    </r>
    <r>
      <rPr>
        <sz val="11"/>
        <color indexed="8"/>
        <rFont val="宋体"/>
        <family val="0"/>
      </rPr>
      <t>其他共同财政事权转移支付收入</t>
    </r>
  </si>
  <si>
    <r>
      <t>    </t>
    </r>
    <r>
      <rPr>
        <sz val="11"/>
        <color indexed="8"/>
        <rFont val="宋体"/>
        <family val="0"/>
      </rPr>
      <t>增值税留抵退税转移支付收入</t>
    </r>
  </si>
  <si>
    <r>
      <t>    </t>
    </r>
    <r>
      <rPr>
        <sz val="11"/>
        <color indexed="8"/>
        <rFont val="宋体"/>
        <family val="0"/>
      </rPr>
      <t>其他退税减税降费转移支付收入</t>
    </r>
  </si>
  <si>
    <r>
      <t xml:space="preserve">   </t>
    </r>
    <r>
      <rPr>
        <sz val="11"/>
        <color indexed="8"/>
        <rFont val="宋体"/>
        <family val="0"/>
      </rPr>
      <t>其他一般性转移支付收入</t>
    </r>
  </si>
  <si>
    <r>
      <t>    </t>
    </r>
    <r>
      <rPr>
        <sz val="11"/>
        <color indexed="8"/>
        <rFont val="宋体"/>
        <family val="0"/>
      </rPr>
      <t>一般公共服务</t>
    </r>
    <r>
      <rPr>
        <sz val="11"/>
        <color indexed="8"/>
        <rFont val="Times New Roman"/>
        <family val="0"/>
      </rPr>
      <t> </t>
    </r>
  </si>
  <si>
    <r>
      <t xml:space="preserve">    </t>
    </r>
    <r>
      <rPr>
        <sz val="11"/>
        <color indexed="8"/>
        <rFont val="宋体"/>
        <family val="0"/>
      </rPr>
      <t>外交</t>
    </r>
  </si>
  <si>
    <r>
      <t xml:space="preserve">    </t>
    </r>
    <r>
      <rPr>
        <sz val="11"/>
        <color indexed="8"/>
        <rFont val="宋体"/>
        <family val="0"/>
      </rPr>
      <t>国防支出</t>
    </r>
  </si>
  <si>
    <r>
      <t>    </t>
    </r>
    <r>
      <rPr>
        <sz val="11"/>
        <color indexed="8"/>
        <rFont val="宋体"/>
        <family val="0"/>
      </rPr>
      <t>公共安全</t>
    </r>
  </si>
  <si>
    <r>
      <t>    </t>
    </r>
    <r>
      <rPr>
        <sz val="11"/>
        <color indexed="8"/>
        <rFont val="宋体"/>
        <family val="0"/>
      </rPr>
      <t>教育</t>
    </r>
  </si>
  <si>
    <r>
      <t>    </t>
    </r>
    <r>
      <rPr>
        <sz val="11"/>
        <color indexed="8"/>
        <rFont val="宋体"/>
        <family val="0"/>
      </rPr>
      <t>科学技术</t>
    </r>
  </si>
  <si>
    <r>
      <t>    </t>
    </r>
    <r>
      <rPr>
        <sz val="11"/>
        <color indexed="8"/>
        <rFont val="宋体"/>
        <family val="0"/>
      </rPr>
      <t>文化旅游体育与传媒</t>
    </r>
  </si>
  <si>
    <r>
      <t>    </t>
    </r>
    <r>
      <rPr>
        <sz val="11"/>
        <color indexed="8"/>
        <rFont val="宋体"/>
        <family val="0"/>
      </rPr>
      <t>社会保障和就业</t>
    </r>
  </si>
  <si>
    <r>
      <t>    </t>
    </r>
    <r>
      <rPr>
        <sz val="11"/>
        <color indexed="8"/>
        <rFont val="宋体"/>
        <family val="0"/>
      </rPr>
      <t>卫生健康</t>
    </r>
  </si>
  <si>
    <r>
      <t>    </t>
    </r>
    <r>
      <rPr>
        <sz val="11"/>
        <color indexed="8"/>
        <rFont val="宋体"/>
        <family val="0"/>
      </rPr>
      <t>节能环保</t>
    </r>
    <r>
      <rPr>
        <sz val="11"/>
        <color indexed="8"/>
        <rFont val="Times New Roman"/>
        <family val="0"/>
      </rPr>
      <t> </t>
    </r>
  </si>
  <si>
    <r>
      <t>    </t>
    </r>
    <r>
      <rPr>
        <sz val="11"/>
        <color indexed="8"/>
        <rFont val="宋体"/>
        <family val="0"/>
      </rPr>
      <t>城乡社区</t>
    </r>
  </si>
  <si>
    <r>
      <t>    </t>
    </r>
    <r>
      <rPr>
        <sz val="11"/>
        <color indexed="8"/>
        <rFont val="宋体"/>
        <family val="0"/>
      </rPr>
      <t>农林水</t>
    </r>
    <r>
      <rPr>
        <sz val="11"/>
        <color indexed="8"/>
        <rFont val="Times New Roman"/>
        <family val="0"/>
      </rPr>
      <t> </t>
    </r>
  </si>
  <si>
    <r>
      <t>    </t>
    </r>
    <r>
      <rPr>
        <sz val="11"/>
        <color indexed="8"/>
        <rFont val="宋体"/>
        <family val="0"/>
      </rPr>
      <t>交通运输</t>
    </r>
    <r>
      <rPr>
        <sz val="11"/>
        <color indexed="8"/>
        <rFont val="Times New Roman"/>
        <family val="0"/>
      </rPr>
      <t> </t>
    </r>
  </si>
  <si>
    <r>
      <t>    </t>
    </r>
    <r>
      <rPr>
        <sz val="11"/>
        <color indexed="8"/>
        <rFont val="宋体"/>
        <family val="0"/>
      </rPr>
      <t>资源勘探工业信息等</t>
    </r>
  </si>
  <si>
    <r>
      <t>    </t>
    </r>
    <r>
      <rPr>
        <sz val="11"/>
        <color indexed="8"/>
        <rFont val="宋体"/>
        <family val="0"/>
      </rPr>
      <t>商业服务业等</t>
    </r>
    <r>
      <rPr>
        <sz val="11"/>
        <color indexed="8"/>
        <rFont val="Times New Roman"/>
        <family val="0"/>
      </rPr>
      <t> </t>
    </r>
  </si>
  <si>
    <r>
      <t>    </t>
    </r>
    <r>
      <rPr>
        <sz val="11"/>
        <color indexed="8"/>
        <rFont val="宋体"/>
        <family val="0"/>
      </rPr>
      <t>金融</t>
    </r>
  </si>
  <si>
    <r>
      <t>    </t>
    </r>
    <r>
      <rPr>
        <sz val="11"/>
        <color indexed="8"/>
        <rFont val="宋体"/>
        <family val="0"/>
      </rPr>
      <t>自然资源海洋气象等</t>
    </r>
  </si>
  <si>
    <r>
      <t>    </t>
    </r>
    <r>
      <rPr>
        <sz val="11"/>
        <color indexed="8"/>
        <rFont val="宋体"/>
        <family val="0"/>
      </rPr>
      <t>住房保障</t>
    </r>
  </si>
  <si>
    <r>
      <t>    </t>
    </r>
    <r>
      <rPr>
        <sz val="11"/>
        <color indexed="8"/>
        <rFont val="宋体"/>
        <family val="0"/>
      </rPr>
      <t>粮油物资储备</t>
    </r>
  </si>
  <si>
    <r>
      <t xml:space="preserve">    </t>
    </r>
    <r>
      <rPr>
        <sz val="11"/>
        <color indexed="8"/>
        <rFont val="宋体"/>
        <family val="0"/>
      </rPr>
      <t>灾害防治及应急管理</t>
    </r>
  </si>
  <si>
    <r>
      <t>    </t>
    </r>
    <r>
      <rPr>
        <sz val="11"/>
        <color indexed="8"/>
        <rFont val="宋体"/>
        <family val="0"/>
      </rPr>
      <t>其他收入</t>
    </r>
  </si>
  <si>
    <r>
      <t>  </t>
    </r>
    <r>
      <rPr>
        <sz val="11"/>
        <color indexed="8"/>
        <rFont val="宋体"/>
        <family val="0"/>
      </rPr>
      <t>（四）下级上解收入</t>
    </r>
  </si>
  <si>
    <r>
      <t>    </t>
    </r>
    <r>
      <rPr>
        <sz val="11"/>
        <color indexed="8"/>
        <rFont val="宋体"/>
        <family val="0"/>
      </rPr>
      <t>体制上解收入</t>
    </r>
  </si>
  <si>
    <r>
      <t>    </t>
    </r>
    <r>
      <rPr>
        <sz val="11"/>
        <color indexed="8"/>
        <rFont val="宋体"/>
        <family val="0"/>
      </rPr>
      <t>专项上解收入</t>
    </r>
  </si>
  <si>
    <r>
      <t>  </t>
    </r>
    <r>
      <rPr>
        <sz val="11"/>
        <color indexed="8"/>
        <rFont val="宋体"/>
        <family val="0"/>
      </rPr>
      <t>（五）上年结余收入</t>
    </r>
  </si>
  <si>
    <t>一般公共预算上年结余收入</t>
  </si>
  <si>
    <r>
      <t>  </t>
    </r>
    <r>
      <rPr>
        <sz val="11"/>
        <color indexed="8"/>
        <rFont val="宋体"/>
        <family val="0"/>
      </rPr>
      <t>（六）调入资金</t>
    </r>
  </si>
  <si>
    <t xml:space="preserve">  调入一般公共预算资金</t>
  </si>
  <si>
    <r>
      <t xml:space="preserve">    </t>
    </r>
    <r>
      <rPr>
        <sz val="11"/>
        <color indexed="8"/>
        <rFont val="宋体"/>
        <family val="0"/>
      </rPr>
      <t>从政府性基金预算调入一般公共预算资金</t>
    </r>
  </si>
  <si>
    <r>
      <t xml:space="preserve">    </t>
    </r>
    <r>
      <rPr>
        <sz val="11"/>
        <color indexed="8"/>
        <rFont val="宋体"/>
        <family val="0"/>
      </rPr>
      <t>从国有资本经营预算调入一般公共预算资金</t>
    </r>
  </si>
  <si>
    <r>
      <t xml:space="preserve">    </t>
    </r>
    <r>
      <rPr>
        <sz val="11"/>
        <color indexed="8"/>
        <rFont val="宋体"/>
        <family val="0"/>
      </rPr>
      <t>从抗疫特别国债调入一般公共预算资金</t>
    </r>
  </si>
  <si>
    <r>
      <t xml:space="preserve">    </t>
    </r>
    <r>
      <rPr>
        <sz val="11"/>
        <color indexed="8"/>
        <rFont val="宋体"/>
        <family val="0"/>
      </rPr>
      <t>从其他资金调入一般公共预算资金</t>
    </r>
  </si>
  <si>
    <r>
      <t xml:space="preserve"> </t>
    </r>
    <r>
      <rPr>
        <sz val="11"/>
        <color indexed="8"/>
        <rFont val="宋体"/>
        <family val="0"/>
      </rPr>
      <t>（七）债务转贷收入</t>
    </r>
  </si>
  <si>
    <r>
      <t>    </t>
    </r>
    <r>
      <rPr>
        <sz val="11"/>
        <color indexed="8"/>
        <rFont val="宋体"/>
        <family val="0"/>
      </rPr>
      <t>地方政府一般债务转贷收入</t>
    </r>
  </si>
  <si>
    <r>
      <t>        </t>
    </r>
    <r>
      <rPr>
        <sz val="11"/>
        <color indexed="8"/>
        <rFont val="宋体"/>
        <family val="0"/>
      </rPr>
      <t>地方政府一般债券转贷收入</t>
    </r>
  </si>
  <si>
    <r>
      <t xml:space="preserve">   </t>
    </r>
    <r>
      <rPr>
        <sz val="11"/>
        <color indexed="8"/>
        <rFont val="宋体"/>
        <family val="0"/>
      </rPr>
      <t>新增债券</t>
    </r>
  </si>
  <si>
    <r>
      <t xml:space="preserve">   </t>
    </r>
    <r>
      <rPr>
        <sz val="11"/>
        <color indexed="8"/>
        <rFont val="宋体"/>
        <family val="0"/>
      </rPr>
      <t>再融资债券</t>
    </r>
  </si>
  <si>
    <r>
      <t>        </t>
    </r>
    <r>
      <rPr>
        <sz val="11"/>
        <color indexed="8"/>
        <rFont val="宋体"/>
        <family val="0"/>
      </rPr>
      <t>地方政府向国际组织借款转贷收入</t>
    </r>
  </si>
  <si>
    <t>（八）动用预算稳定调节基金</t>
  </si>
  <si>
    <r>
      <rPr>
        <sz val="12"/>
        <rFont val="黑体"/>
        <family val="0"/>
      </rPr>
      <t>附表</t>
    </r>
    <r>
      <rPr>
        <sz val="12"/>
        <rFont val="Times New Roman"/>
        <family val="0"/>
      </rPr>
      <t>4</t>
    </r>
  </si>
  <si>
    <r>
      <t>市本级</t>
    </r>
    <r>
      <rPr>
        <sz val="20"/>
        <rFont val="Times New Roman"/>
        <family val="0"/>
      </rPr>
      <t>2022</t>
    </r>
    <r>
      <rPr>
        <sz val="20"/>
        <rFont val="方正大标宋简体"/>
        <family val="0"/>
      </rPr>
      <t>年一般公共预算支出执行表</t>
    </r>
  </si>
  <si>
    <t>一、地方一般公共预算支出合计</t>
  </si>
  <si>
    <r>
      <t xml:space="preserve">  </t>
    </r>
    <r>
      <rPr>
        <sz val="11"/>
        <rFont val="宋体"/>
        <family val="0"/>
      </rPr>
      <t>一般公共服务支出</t>
    </r>
  </si>
  <si>
    <r>
      <t xml:space="preserve">    </t>
    </r>
    <r>
      <rPr>
        <sz val="11"/>
        <rFont val="宋体"/>
        <family val="0"/>
      </rPr>
      <t>人大事务</t>
    </r>
  </si>
  <si>
    <r>
      <t xml:space="preserve">      </t>
    </r>
    <r>
      <rPr>
        <sz val="11"/>
        <rFont val="宋体"/>
        <family val="0"/>
      </rPr>
      <t>行政运行</t>
    </r>
  </si>
  <si>
    <r>
      <t xml:space="preserve">      </t>
    </r>
    <r>
      <rPr>
        <sz val="11"/>
        <rFont val="宋体"/>
        <family val="0"/>
      </rPr>
      <t>一般行政管理事务</t>
    </r>
  </si>
  <si>
    <r>
      <t xml:space="preserve">      </t>
    </r>
    <r>
      <rPr>
        <sz val="11"/>
        <rFont val="宋体"/>
        <family val="0"/>
      </rPr>
      <t>人大会议</t>
    </r>
  </si>
  <si>
    <r>
      <t xml:space="preserve">      </t>
    </r>
    <r>
      <rPr>
        <sz val="11"/>
        <rFont val="宋体"/>
        <family val="0"/>
      </rPr>
      <t>人大立法</t>
    </r>
  </si>
  <si>
    <r>
      <t xml:space="preserve">      </t>
    </r>
    <r>
      <rPr>
        <sz val="11"/>
        <rFont val="宋体"/>
        <family val="0"/>
      </rPr>
      <t>人大监督</t>
    </r>
  </si>
  <si>
    <r>
      <t xml:space="preserve">      </t>
    </r>
    <r>
      <rPr>
        <sz val="11"/>
        <rFont val="宋体"/>
        <family val="0"/>
      </rPr>
      <t>代表工作</t>
    </r>
  </si>
  <si>
    <r>
      <t xml:space="preserve">    </t>
    </r>
    <r>
      <rPr>
        <sz val="11"/>
        <rFont val="宋体"/>
        <family val="0"/>
      </rPr>
      <t>政协事务</t>
    </r>
  </si>
  <si>
    <r>
      <t xml:space="preserve">      </t>
    </r>
    <r>
      <rPr>
        <sz val="11"/>
        <rFont val="宋体"/>
        <family val="0"/>
      </rPr>
      <t>委员视察</t>
    </r>
  </si>
  <si>
    <r>
      <t xml:space="preserve">      </t>
    </r>
    <r>
      <rPr>
        <sz val="11"/>
        <rFont val="宋体"/>
        <family val="0"/>
      </rPr>
      <t>参政议政</t>
    </r>
  </si>
  <si>
    <r>
      <t xml:space="preserve">      </t>
    </r>
    <r>
      <rPr>
        <sz val="11"/>
        <rFont val="宋体"/>
        <family val="0"/>
      </rPr>
      <t>其他政协事务支出</t>
    </r>
  </si>
  <si>
    <r>
      <t xml:space="preserve">    </t>
    </r>
    <r>
      <rPr>
        <sz val="11"/>
        <rFont val="宋体"/>
        <family val="0"/>
      </rPr>
      <t>政府办公厅</t>
    </r>
    <r>
      <rPr>
        <sz val="11"/>
        <rFont val="Times New Roman"/>
        <family val="0"/>
      </rPr>
      <t>(</t>
    </r>
    <r>
      <rPr>
        <sz val="11"/>
        <rFont val="宋体"/>
        <family val="0"/>
      </rPr>
      <t>室</t>
    </r>
    <r>
      <rPr>
        <sz val="11"/>
        <rFont val="Times New Roman"/>
        <family val="0"/>
      </rPr>
      <t>)</t>
    </r>
    <r>
      <rPr>
        <sz val="11"/>
        <rFont val="宋体"/>
        <family val="0"/>
      </rPr>
      <t>及相关机构事务</t>
    </r>
  </si>
  <si>
    <r>
      <t xml:space="preserve">      </t>
    </r>
    <r>
      <rPr>
        <sz val="11"/>
        <rFont val="宋体"/>
        <family val="0"/>
      </rPr>
      <t>机关服务</t>
    </r>
  </si>
  <si>
    <r>
      <t xml:space="preserve">      </t>
    </r>
    <r>
      <rPr>
        <sz val="11"/>
        <rFont val="宋体"/>
        <family val="0"/>
      </rPr>
      <t>专项业务及机关事务管理</t>
    </r>
  </si>
  <si>
    <r>
      <t xml:space="preserve">      </t>
    </r>
    <r>
      <rPr>
        <sz val="11"/>
        <rFont val="宋体"/>
        <family val="0"/>
      </rPr>
      <t>政务公开审批</t>
    </r>
  </si>
  <si>
    <r>
      <t xml:space="preserve">      </t>
    </r>
    <r>
      <rPr>
        <sz val="11"/>
        <rFont val="宋体"/>
        <family val="0"/>
      </rPr>
      <t>信访事务</t>
    </r>
  </si>
  <si>
    <r>
      <t xml:space="preserve">      </t>
    </r>
    <r>
      <rPr>
        <sz val="11"/>
        <rFont val="宋体"/>
        <family val="0"/>
      </rPr>
      <t>事业运行</t>
    </r>
  </si>
  <si>
    <r>
      <t xml:space="preserve">      </t>
    </r>
    <r>
      <rPr>
        <sz val="11"/>
        <rFont val="宋体"/>
        <family val="0"/>
      </rPr>
      <t>其他政府办公厅</t>
    </r>
    <r>
      <rPr>
        <sz val="11"/>
        <rFont val="Times New Roman"/>
        <family val="0"/>
      </rPr>
      <t>(</t>
    </r>
    <r>
      <rPr>
        <sz val="11"/>
        <rFont val="宋体"/>
        <family val="0"/>
      </rPr>
      <t>室</t>
    </r>
    <r>
      <rPr>
        <sz val="11"/>
        <rFont val="Times New Roman"/>
        <family val="0"/>
      </rPr>
      <t>)</t>
    </r>
    <r>
      <rPr>
        <sz val="11"/>
        <rFont val="宋体"/>
        <family val="0"/>
      </rPr>
      <t>及相关机构事务支出</t>
    </r>
  </si>
  <si>
    <r>
      <t xml:space="preserve">    </t>
    </r>
    <r>
      <rPr>
        <sz val="11"/>
        <rFont val="宋体"/>
        <family val="0"/>
      </rPr>
      <t>发展与改革事务</t>
    </r>
  </si>
  <si>
    <r>
      <t xml:space="preserve">      </t>
    </r>
    <r>
      <rPr>
        <sz val="11"/>
        <rFont val="宋体"/>
        <family val="0"/>
      </rPr>
      <t>物价管理</t>
    </r>
  </si>
  <si>
    <r>
      <t xml:space="preserve">    </t>
    </r>
    <r>
      <rPr>
        <sz val="11"/>
        <rFont val="宋体"/>
        <family val="0"/>
      </rPr>
      <t>统计信息事务</t>
    </r>
  </si>
  <si>
    <r>
      <t xml:space="preserve">      </t>
    </r>
    <r>
      <rPr>
        <sz val="11"/>
        <rFont val="宋体"/>
        <family val="0"/>
      </rPr>
      <t>专项统计业务</t>
    </r>
  </si>
  <si>
    <r>
      <t xml:space="preserve">      </t>
    </r>
    <r>
      <rPr>
        <sz val="11"/>
        <rFont val="宋体"/>
        <family val="0"/>
      </rPr>
      <t>专项普查活动</t>
    </r>
  </si>
  <si>
    <r>
      <t xml:space="preserve">      </t>
    </r>
    <r>
      <rPr>
        <sz val="11"/>
        <rFont val="宋体"/>
        <family val="0"/>
      </rPr>
      <t>统计抽样调查</t>
    </r>
  </si>
  <si>
    <r>
      <t xml:space="preserve">    </t>
    </r>
    <r>
      <rPr>
        <sz val="11"/>
        <rFont val="宋体"/>
        <family val="0"/>
      </rPr>
      <t>财政事务</t>
    </r>
  </si>
  <si>
    <r>
      <t xml:space="preserve">      </t>
    </r>
    <r>
      <rPr>
        <sz val="11"/>
        <rFont val="宋体"/>
        <family val="0"/>
      </rPr>
      <t>预算改革业务</t>
    </r>
  </si>
  <si>
    <r>
      <t xml:space="preserve">      </t>
    </r>
    <r>
      <rPr>
        <sz val="11"/>
        <rFont val="宋体"/>
        <family val="0"/>
      </rPr>
      <t>财政国库业务</t>
    </r>
  </si>
  <si>
    <r>
      <t xml:space="preserve">      </t>
    </r>
    <r>
      <rPr>
        <sz val="11"/>
        <rFont val="宋体"/>
        <family val="0"/>
      </rPr>
      <t>信息化建设</t>
    </r>
  </si>
  <si>
    <r>
      <t xml:space="preserve">      </t>
    </r>
    <r>
      <rPr>
        <sz val="11"/>
        <rFont val="宋体"/>
        <family val="0"/>
      </rPr>
      <t>财政委托业务支出</t>
    </r>
  </si>
  <si>
    <r>
      <t xml:space="preserve">      </t>
    </r>
    <r>
      <rPr>
        <sz val="11"/>
        <rFont val="宋体"/>
        <family val="0"/>
      </rPr>
      <t>其他财政事务支出</t>
    </r>
  </si>
  <si>
    <r>
      <t xml:space="preserve">    </t>
    </r>
    <r>
      <rPr>
        <sz val="11"/>
        <rFont val="宋体"/>
        <family val="0"/>
      </rPr>
      <t>税收事务</t>
    </r>
  </si>
  <si>
    <r>
      <t xml:space="preserve">    </t>
    </r>
    <r>
      <rPr>
        <sz val="11"/>
        <rFont val="宋体"/>
        <family val="0"/>
      </rPr>
      <t>审计事务</t>
    </r>
  </si>
  <si>
    <r>
      <t xml:space="preserve">      </t>
    </r>
    <r>
      <rPr>
        <sz val="11"/>
        <rFont val="宋体"/>
        <family val="0"/>
      </rPr>
      <t>审计业务</t>
    </r>
  </si>
  <si>
    <r>
      <t xml:space="preserve">    </t>
    </r>
    <r>
      <rPr>
        <sz val="11"/>
        <rFont val="宋体"/>
        <family val="0"/>
      </rPr>
      <t>海关事务</t>
    </r>
  </si>
  <si>
    <r>
      <t xml:space="preserve">      </t>
    </r>
    <r>
      <rPr>
        <sz val="11"/>
        <rFont val="宋体"/>
        <family val="0"/>
      </rPr>
      <t>其他海关事务支出</t>
    </r>
  </si>
  <si>
    <r>
      <t xml:space="preserve">    </t>
    </r>
    <r>
      <rPr>
        <sz val="11"/>
        <rFont val="宋体"/>
        <family val="0"/>
      </rPr>
      <t>纪检监察事务</t>
    </r>
  </si>
  <si>
    <r>
      <t xml:space="preserve">      </t>
    </r>
    <r>
      <rPr>
        <sz val="11"/>
        <rFont val="宋体"/>
        <family val="0"/>
      </rPr>
      <t>大案要案查处</t>
    </r>
  </si>
  <si>
    <r>
      <t xml:space="preserve">      </t>
    </r>
    <r>
      <rPr>
        <sz val="11"/>
        <rFont val="宋体"/>
        <family val="0"/>
      </rPr>
      <t>派驻派出机构</t>
    </r>
  </si>
  <si>
    <r>
      <t xml:space="preserve">      </t>
    </r>
    <r>
      <rPr>
        <sz val="11"/>
        <rFont val="宋体"/>
        <family val="0"/>
      </rPr>
      <t>其他纪检监察事务支出</t>
    </r>
  </si>
  <si>
    <r>
      <t xml:space="preserve">    </t>
    </r>
    <r>
      <rPr>
        <sz val="11"/>
        <rFont val="宋体"/>
        <family val="0"/>
      </rPr>
      <t>商贸事务</t>
    </r>
  </si>
  <si>
    <r>
      <t xml:space="preserve">      </t>
    </r>
    <r>
      <rPr>
        <sz val="11"/>
        <rFont val="宋体"/>
        <family val="0"/>
      </rPr>
      <t>招商引资</t>
    </r>
  </si>
  <si>
    <r>
      <t xml:space="preserve">    </t>
    </r>
    <r>
      <rPr>
        <sz val="11"/>
        <rFont val="宋体"/>
        <family val="0"/>
      </rPr>
      <t>知识产权事务</t>
    </r>
  </si>
  <si>
    <r>
      <t xml:space="preserve">      </t>
    </r>
    <r>
      <rPr>
        <sz val="11"/>
        <rFont val="宋体"/>
        <family val="0"/>
      </rPr>
      <t>其他知识产权事务支出</t>
    </r>
  </si>
  <si>
    <r>
      <t xml:space="preserve">    </t>
    </r>
    <r>
      <rPr>
        <sz val="11"/>
        <rFont val="宋体"/>
        <family val="0"/>
      </rPr>
      <t>民族事务</t>
    </r>
  </si>
  <si>
    <r>
      <t xml:space="preserve">      </t>
    </r>
    <r>
      <rPr>
        <sz val="11"/>
        <rFont val="宋体"/>
        <family val="0"/>
      </rPr>
      <t>其他民族事务支出</t>
    </r>
  </si>
  <si>
    <r>
      <t xml:space="preserve">    </t>
    </r>
    <r>
      <rPr>
        <sz val="11"/>
        <rFont val="宋体"/>
        <family val="0"/>
      </rPr>
      <t>港澳台事务</t>
    </r>
  </si>
  <si>
    <r>
      <t xml:space="preserve">      </t>
    </r>
    <r>
      <rPr>
        <sz val="11"/>
        <rFont val="宋体"/>
        <family val="0"/>
      </rPr>
      <t>台湾事务</t>
    </r>
  </si>
  <si>
    <r>
      <t xml:space="preserve">    </t>
    </r>
    <r>
      <rPr>
        <sz val="11"/>
        <rFont val="宋体"/>
        <family val="0"/>
      </rPr>
      <t>档案事务</t>
    </r>
  </si>
  <si>
    <r>
      <t xml:space="preserve">      </t>
    </r>
    <r>
      <rPr>
        <sz val="11"/>
        <rFont val="宋体"/>
        <family val="0"/>
      </rPr>
      <t>档案馆</t>
    </r>
  </si>
  <si>
    <r>
      <t xml:space="preserve">      </t>
    </r>
    <r>
      <rPr>
        <sz val="11"/>
        <rFont val="宋体"/>
        <family val="0"/>
      </rPr>
      <t>其他档案事务支出</t>
    </r>
  </si>
  <si>
    <r>
      <t xml:space="preserve">    </t>
    </r>
    <r>
      <rPr>
        <sz val="11"/>
        <rFont val="宋体"/>
        <family val="0"/>
      </rPr>
      <t>民主党派及工商联事务</t>
    </r>
  </si>
  <si>
    <r>
      <t xml:space="preserve">    </t>
    </r>
    <r>
      <rPr>
        <sz val="11"/>
        <rFont val="宋体"/>
        <family val="0"/>
      </rPr>
      <t>群众团体事务</t>
    </r>
  </si>
  <si>
    <r>
      <t xml:space="preserve">      </t>
    </r>
    <r>
      <rPr>
        <sz val="11"/>
        <rFont val="宋体"/>
        <family val="0"/>
      </rPr>
      <t>工会事务</t>
    </r>
  </si>
  <si>
    <r>
      <t xml:space="preserve">      </t>
    </r>
    <r>
      <rPr>
        <sz val="11"/>
        <rFont val="宋体"/>
        <family val="0"/>
      </rPr>
      <t>其他群众团体事务支出</t>
    </r>
  </si>
  <si>
    <r>
      <t xml:space="preserve">    </t>
    </r>
    <r>
      <rPr>
        <sz val="11"/>
        <rFont val="宋体"/>
        <family val="0"/>
      </rPr>
      <t>党委办公厅</t>
    </r>
    <r>
      <rPr>
        <sz val="11"/>
        <rFont val="Times New Roman"/>
        <family val="0"/>
      </rPr>
      <t>(</t>
    </r>
    <r>
      <rPr>
        <sz val="11"/>
        <rFont val="宋体"/>
        <family val="0"/>
      </rPr>
      <t>室</t>
    </r>
    <r>
      <rPr>
        <sz val="11"/>
        <rFont val="Times New Roman"/>
        <family val="0"/>
      </rPr>
      <t>)</t>
    </r>
    <r>
      <rPr>
        <sz val="11"/>
        <rFont val="宋体"/>
        <family val="0"/>
      </rPr>
      <t>及相关机构事务</t>
    </r>
  </si>
  <si>
    <r>
      <t xml:space="preserve">      </t>
    </r>
    <r>
      <rPr>
        <sz val="11"/>
        <rFont val="宋体"/>
        <family val="0"/>
      </rPr>
      <t>专项业务</t>
    </r>
  </si>
  <si>
    <r>
      <t xml:space="preserve">      </t>
    </r>
    <r>
      <rPr>
        <sz val="11"/>
        <rFont val="宋体"/>
        <family val="0"/>
      </rPr>
      <t>其他党委办公厅</t>
    </r>
    <r>
      <rPr>
        <sz val="11"/>
        <rFont val="Times New Roman"/>
        <family val="0"/>
      </rPr>
      <t>(</t>
    </r>
    <r>
      <rPr>
        <sz val="11"/>
        <rFont val="宋体"/>
        <family val="0"/>
      </rPr>
      <t>室</t>
    </r>
    <r>
      <rPr>
        <sz val="11"/>
        <rFont val="Times New Roman"/>
        <family val="0"/>
      </rPr>
      <t>)</t>
    </r>
    <r>
      <rPr>
        <sz val="11"/>
        <rFont val="宋体"/>
        <family val="0"/>
      </rPr>
      <t>及相关机构事务支出</t>
    </r>
  </si>
  <si>
    <r>
      <t xml:space="preserve">    </t>
    </r>
    <r>
      <rPr>
        <sz val="11"/>
        <rFont val="宋体"/>
        <family val="0"/>
      </rPr>
      <t>组织事务</t>
    </r>
  </si>
  <si>
    <r>
      <t xml:space="preserve">      </t>
    </r>
    <r>
      <rPr>
        <sz val="11"/>
        <rFont val="宋体"/>
        <family val="0"/>
      </rPr>
      <t>其他组织事务支出</t>
    </r>
  </si>
  <si>
    <r>
      <t xml:space="preserve">    </t>
    </r>
    <r>
      <rPr>
        <sz val="11"/>
        <rFont val="宋体"/>
        <family val="0"/>
      </rPr>
      <t>宣传事务</t>
    </r>
  </si>
  <si>
    <r>
      <t xml:space="preserve">      </t>
    </r>
    <r>
      <rPr>
        <sz val="11"/>
        <rFont val="宋体"/>
        <family val="0"/>
      </rPr>
      <t>宣传管理</t>
    </r>
  </si>
  <si>
    <r>
      <t xml:space="preserve">      </t>
    </r>
    <r>
      <rPr>
        <sz val="11"/>
        <rFont val="宋体"/>
        <family val="0"/>
      </rPr>
      <t>其他宣传事务支出</t>
    </r>
  </si>
  <si>
    <r>
      <t xml:space="preserve">    </t>
    </r>
    <r>
      <rPr>
        <sz val="11"/>
        <rFont val="宋体"/>
        <family val="0"/>
      </rPr>
      <t>统战事务</t>
    </r>
  </si>
  <si>
    <r>
      <t xml:space="preserve">      </t>
    </r>
    <r>
      <rPr>
        <sz val="11"/>
        <rFont val="宋体"/>
        <family val="0"/>
      </rPr>
      <t>宗教事务</t>
    </r>
  </si>
  <si>
    <r>
      <t xml:space="preserve">      </t>
    </r>
    <r>
      <rPr>
        <sz val="11"/>
        <rFont val="宋体"/>
        <family val="0"/>
      </rPr>
      <t>华侨事务</t>
    </r>
  </si>
  <si>
    <r>
      <t xml:space="preserve">    </t>
    </r>
    <r>
      <rPr>
        <sz val="11"/>
        <rFont val="宋体"/>
        <family val="0"/>
      </rPr>
      <t>对外联络事务</t>
    </r>
  </si>
  <si>
    <r>
      <t xml:space="preserve">      </t>
    </r>
    <r>
      <rPr>
        <sz val="11"/>
        <rFont val="宋体"/>
        <family val="0"/>
      </rPr>
      <t>其他对外联络事务支出</t>
    </r>
  </si>
  <si>
    <r>
      <t xml:space="preserve">    </t>
    </r>
    <r>
      <rPr>
        <sz val="11"/>
        <rFont val="宋体"/>
        <family val="0"/>
      </rPr>
      <t>其他共产党事务支出</t>
    </r>
  </si>
  <si>
    <r>
      <t xml:space="preserve">      </t>
    </r>
    <r>
      <rPr>
        <sz val="11"/>
        <rFont val="宋体"/>
        <family val="0"/>
      </rPr>
      <t>其他共产党事务支出</t>
    </r>
  </si>
  <si>
    <r>
      <t xml:space="preserve">    </t>
    </r>
    <r>
      <rPr>
        <sz val="11"/>
        <rFont val="宋体"/>
        <family val="0"/>
      </rPr>
      <t>网信事务</t>
    </r>
  </si>
  <si>
    <r>
      <t xml:space="preserve">      </t>
    </r>
    <r>
      <rPr>
        <sz val="11"/>
        <rFont val="宋体"/>
        <family val="0"/>
      </rPr>
      <t>其他网信事务支出</t>
    </r>
  </si>
  <si>
    <r>
      <t xml:space="preserve">    </t>
    </r>
    <r>
      <rPr>
        <sz val="11"/>
        <rFont val="宋体"/>
        <family val="0"/>
      </rPr>
      <t>市场监督管理事务</t>
    </r>
  </si>
  <si>
    <r>
      <t xml:space="preserve">      </t>
    </r>
    <r>
      <rPr>
        <sz val="11"/>
        <rFont val="宋体"/>
        <family val="0"/>
      </rPr>
      <t>市场主体管理</t>
    </r>
  </si>
  <si>
    <r>
      <t xml:space="preserve">      </t>
    </r>
    <r>
      <rPr>
        <sz val="11"/>
        <rFont val="宋体"/>
        <family val="0"/>
      </rPr>
      <t>市场秩序执法</t>
    </r>
  </si>
  <si>
    <r>
      <t xml:space="preserve">      </t>
    </r>
    <r>
      <rPr>
        <sz val="11"/>
        <rFont val="宋体"/>
        <family val="0"/>
      </rPr>
      <t>药品事务</t>
    </r>
  </si>
  <si>
    <r>
      <t xml:space="preserve">      </t>
    </r>
    <r>
      <rPr>
        <sz val="11"/>
        <rFont val="宋体"/>
        <family val="0"/>
      </rPr>
      <t>质量安全监管</t>
    </r>
  </si>
  <si>
    <r>
      <t xml:space="preserve">      </t>
    </r>
    <r>
      <rPr>
        <sz val="11"/>
        <rFont val="宋体"/>
        <family val="0"/>
      </rPr>
      <t>食品安全监管</t>
    </r>
  </si>
  <si>
    <r>
      <t xml:space="preserve">      </t>
    </r>
    <r>
      <rPr>
        <sz val="11"/>
        <rFont val="宋体"/>
        <family val="0"/>
      </rPr>
      <t>其他市场监督管理事务</t>
    </r>
  </si>
  <si>
    <r>
      <t xml:space="preserve">    </t>
    </r>
    <r>
      <rPr>
        <sz val="11"/>
        <rFont val="宋体"/>
        <family val="0"/>
      </rPr>
      <t>其他一般公共服务支出</t>
    </r>
  </si>
  <si>
    <r>
      <t xml:space="preserve">      </t>
    </r>
    <r>
      <rPr>
        <sz val="11"/>
        <rFont val="宋体"/>
        <family val="0"/>
      </rPr>
      <t>其他一般公共服务支出</t>
    </r>
  </si>
  <si>
    <r>
      <t xml:space="preserve">  </t>
    </r>
    <r>
      <rPr>
        <sz val="11"/>
        <rFont val="宋体"/>
        <family val="0"/>
      </rPr>
      <t>国防支出</t>
    </r>
  </si>
  <si>
    <r>
      <t xml:space="preserve">    </t>
    </r>
    <r>
      <rPr>
        <sz val="11"/>
        <rFont val="宋体"/>
        <family val="0"/>
      </rPr>
      <t>国防动员</t>
    </r>
  </si>
  <si>
    <r>
      <t xml:space="preserve">      </t>
    </r>
    <r>
      <rPr>
        <sz val="11"/>
        <rFont val="宋体"/>
        <family val="0"/>
      </rPr>
      <t>兵役征集</t>
    </r>
  </si>
  <si>
    <r>
      <t xml:space="preserve">      </t>
    </r>
    <r>
      <rPr>
        <sz val="11"/>
        <rFont val="宋体"/>
        <family val="0"/>
      </rPr>
      <t>经济动员</t>
    </r>
  </si>
  <si>
    <r>
      <t xml:space="preserve">      </t>
    </r>
    <r>
      <rPr>
        <sz val="11"/>
        <rFont val="宋体"/>
        <family val="0"/>
      </rPr>
      <t>其他国防动员支出</t>
    </r>
  </si>
  <si>
    <r>
      <t xml:space="preserve">  </t>
    </r>
    <r>
      <rPr>
        <sz val="11"/>
        <rFont val="宋体"/>
        <family val="0"/>
      </rPr>
      <t>公共安全支出</t>
    </r>
  </si>
  <si>
    <r>
      <t xml:space="preserve">    </t>
    </r>
    <r>
      <rPr>
        <sz val="11"/>
        <rFont val="宋体"/>
        <family val="0"/>
      </rPr>
      <t>公安</t>
    </r>
  </si>
  <si>
    <r>
      <t xml:space="preserve">      </t>
    </r>
    <r>
      <rPr>
        <sz val="11"/>
        <rFont val="宋体"/>
        <family val="0"/>
      </rPr>
      <t>执法办案</t>
    </r>
  </si>
  <si>
    <r>
      <t xml:space="preserve">      </t>
    </r>
    <r>
      <rPr>
        <sz val="11"/>
        <rFont val="宋体"/>
        <family val="0"/>
      </rPr>
      <t>其他公安支出</t>
    </r>
  </si>
  <si>
    <r>
      <t xml:space="preserve">    </t>
    </r>
    <r>
      <rPr>
        <sz val="11"/>
        <rFont val="宋体"/>
        <family val="0"/>
      </rPr>
      <t>国家安全</t>
    </r>
  </si>
  <si>
    <r>
      <t xml:space="preserve">      </t>
    </r>
    <r>
      <rPr>
        <sz val="11"/>
        <rFont val="宋体"/>
        <family val="0"/>
      </rPr>
      <t>安全业务</t>
    </r>
  </si>
  <si>
    <r>
      <t xml:space="preserve">    </t>
    </r>
    <r>
      <rPr>
        <sz val="11"/>
        <rFont val="宋体"/>
        <family val="0"/>
      </rPr>
      <t>检察</t>
    </r>
  </si>
  <si>
    <r>
      <t xml:space="preserve">      </t>
    </r>
    <r>
      <rPr>
        <sz val="11"/>
        <rFont val="宋体"/>
        <family val="0"/>
      </rPr>
      <t>其他检察支出</t>
    </r>
  </si>
  <si>
    <r>
      <t xml:space="preserve">    </t>
    </r>
    <r>
      <rPr>
        <sz val="11"/>
        <rFont val="宋体"/>
        <family val="0"/>
      </rPr>
      <t>司法</t>
    </r>
  </si>
  <si>
    <r>
      <t xml:space="preserve">      </t>
    </r>
    <r>
      <rPr>
        <sz val="11"/>
        <rFont val="宋体"/>
        <family val="0"/>
      </rPr>
      <t>基层司法业务</t>
    </r>
  </si>
  <si>
    <r>
      <t xml:space="preserve">      </t>
    </r>
    <r>
      <rPr>
        <sz val="11"/>
        <rFont val="宋体"/>
        <family val="0"/>
      </rPr>
      <t>普法宣传</t>
    </r>
  </si>
  <si>
    <r>
      <t xml:space="preserve">      </t>
    </r>
    <r>
      <rPr>
        <sz val="11"/>
        <rFont val="宋体"/>
        <family val="0"/>
      </rPr>
      <t>公共法律服务</t>
    </r>
  </si>
  <si>
    <r>
      <t xml:space="preserve">      </t>
    </r>
    <r>
      <rPr>
        <sz val="11"/>
        <rFont val="宋体"/>
        <family val="0"/>
      </rPr>
      <t>社区矫正</t>
    </r>
  </si>
  <si>
    <r>
      <t xml:space="preserve">      </t>
    </r>
    <r>
      <rPr>
        <sz val="11"/>
        <rFont val="宋体"/>
        <family val="0"/>
      </rPr>
      <t>法治建设</t>
    </r>
  </si>
  <si>
    <r>
      <t xml:space="preserve">      </t>
    </r>
    <r>
      <rPr>
        <sz val="11"/>
        <rFont val="宋体"/>
        <family val="0"/>
      </rPr>
      <t>其他司法支出</t>
    </r>
  </si>
  <si>
    <r>
      <t xml:space="preserve">    </t>
    </r>
    <r>
      <rPr>
        <sz val="11"/>
        <rFont val="宋体"/>
        <family val="0"/>
      </rPr>
      <t>监狱</t>
    </r>
  </si>
  <si>
    <r>
      <t xml:space="preserve">      </t>
    </r>
    <r>
      <rPr>
        <sz val="11"/>
        <rFont val="宋体"/>
        <family val="0"/>
      </rPr>
      <t>罪犯生活及医疗卫生</t>
    </r>
  </si>
  <si>
    <r>
      <t xml:space="preserve">    </t>
    </r>
    <r>
      <rPr>
        <sz val="11"/>
        <rFont val="宋体"/>
        <family val="0"/>
      </rPr>
      <t>国家保密</t>
    </r>
  </si>
  <si>
    <r>
      <t xml:space="preserve">      </t>
    </r>
    <r>
      <rPr>
        <sz val="11"/>
        <rFont val="宋体"/>
        <family val="0"/>
      </rPr>
      <t>保密管理</t>
    </r>
  </si>
  <si>
    <r>
      <t xml:space="preserve">    </t>
    </r>
    <r>
      <rPr>
        <sz val="11"/>
        <rFont val="宋体"/>
        <family val="0"/>
      </rPr>
      <t>其他公共安全支出</t>
    </r>
  </si>
  <si>
    <r>
      <t xml:space="preserve">      </t>
    </r>
    <r>
      <rPr>
        <sz val="11"/>
        <rFont val="宋体"/>
        <family val="0"/>
      </rPr>
      <t>国家司法救助支出</t>
    </r>
  </si>
  <si>
    <r>
      <t xml:space="preserve">      </t>
    </r>
    <r>
      <rPr>
        <sz val="11"/>
        <rFont val="宋体"/>
        <family val="0"/>
      </rPr>
      <t>其他公共安全支出</t>
    </r>
  </si>
  <si>
    <r>
      <t xml:space="preserve">  </t>
    </r>
    <r>
      <rPr>
        <sz val="11"/>
        <rFont val="宋体"/>
        <family val="0"/>
      </rPr>
      <t>教育支出</t>
    </r>
  </si>
  <si>
    <r>
      <t xml:space="preserve">    </t>
    </r>
    <r>
      <rPr>
        <sz val="11"/>
        <rFont val="宋体"/>
        <family val="0"/>
      </rPr>
      <t>教育管理事务</t>
    </r>
  </si>
  <si>
    <r>
      <t xml:space="preserve">      </t>
    </r>
    <r>
      <rPr>
        <sz val="11"/>
        <rFont val="宋体"/>
        <family val="0"/>
      </rPr>
      <t>其他教育管理事务支出</t>
    </r>
  </si>
  <si>
    <r>
      <t xml:space="preserve">    </t>
    </r>
    <r>
      <rPr>
        <sz val="11"/>
        <rFont val="宋体"/>
        <family val="0"/>
      </rPr>
      <t>普通教育</t>
    </r>
  </si>
  <si>
    <r>
      <t xml:space="preserve">      </t>
    </r>
    <r>
      <rPr>
        <sz val="11"/>
        <rFont val="宋体"/>
        <family val="0"/>
      </rPr>
      <t>学前教育</t>
    </r>
  </si>
  <si>
    <r>
      <t xml:space="preserve">      </t>
    </r>
    <r>
      <rPr>
        <sz val="11"/>
        <rFont val="宋体"/>
        <family val="0"/>
      </rPr>
      <t>高中教育</t>
    </r>
  </si>
  <si>
    <r>
      <t xml:space="preserve">    </t>
    </r>
    <r>
      <rPr>
        <sz val="11"/>
        <rFont val="宋体"/>
        <family val="0"/>
      </rPr>
      <t>职业教育</t>
    </r>
  </si>
  <si>
    <r>
      <t xml:space="preserve">      </t>
    </r>
    <r>
      <rPr>
        <sz val="11"/>
        <rFont val="宋体"/>
        <family val="0"/>
      </rPr>
      <t>中等职业教育</t>
    </r>
  </si>
  <si>
    <r>
      <t xml:space="preserve">      </t>
    </r>
    <r>
      <rPr>
        <sz val="11"/>
        <rFont val="宋体"/>
        <family val="0"/>
      </rPr>
      <t>技校教育</t>
    </r>
  </si>
  <si>
    <r>
      <t xml:space="preserve">      </t>
    </r>
    <r>
      <rPr>
        <sz val="11"/>
        <rFont val="宋体"/>
        <family val="0"/>
      </rPr>
      <t>高等职业教育</t>
    </r>
  </si>
  <si>
    <r>
      <t xml:space="preserve">    </t>
    </r>
    <r>
      <rPr>
        <sz val="11"/>
        <rFont val="宋体"/>
        <family val="0"/>
      </rPr>
      <t>进修及培训</t>
    </r>
  </si>
  <si>
    <r>
      <t xml:space="preserve">      </t>
    </r>
    <r>
      <rPr>
        <sz val="11"/>
        <rFont val="宋体"/>
        <family val="0"/>
      </rPr>
      <t>干部教育</t>
    </r>
  </si>
  <si>
    <r>
      <t xml:space="preserve">    </t>
    </r>
    <r>
      <rPr>
        <sz val="11"/>
        <rFont val="宋体"/>
        <family val="0"/>
      </rPr>
      <t>其他教育支出</t>
    </r>
  </si>
  <si>
    <r>
      <t xml:space="preserve">      </t>
    </r>
    <r>
      <rPr>
        <sz val="11"/>
        <rFont val="宋体"/>
        <family val="0"/>
      </rPr>
      <t>其他教育支出</t>
    </r>
  </si>
  <si>
    <r>
      <t xml:space="preserve">  </t>
    </r>
    <r>
      <rPr>
        <sz val="11"/>
        <rFont val="宋体"/>
        <family val="0"/>
      </rPr>
      <t>科学技术支出</t>
    </r>
  </si>
  <si>
    <r>
      <t xml:space="preserve">    </t>
    </r>
    <r>
      <rPr>
        <sz val="11"/>
        <rFont val="宋体"/>
        <family val="0"/>
      </rPr>
      <t>科学技术管理事务</t>
    </r>
  </si>
  <si>
    <r>
      <t xml:space="preserve">      </t>
    </r>
    <r>
      <rPr>
        <sz val="11"/>
        <rFont val="宋体"/>
        <family val="0"/>
      </rPr>
      <t>其他科学技术管理事务支出</t>
    </r>
  </si>
  <si>
    <r>
      <t xml:space="preserve">    </t>
    </r>
    <r>
      <rPr>
        <sz val="11"/>
        <rFont val="宋体"/>
        <family val="0"/>
      </rPr>
      <t>技术研究与开发</t>
    </r>
  </si>
  <si>
    <r>
      <t xml:space="preserve">      </t>
    </r>
    <r>
      <rPr>
        <sz val="11"/>
        <rFont val="宋体"/>
        <family val="0"/>
      </rPr>
      <t>科技成果转化与扩散</t>
    </r>
  </si>
  <si>
    <r>
      <t xml:space="preserve">    </t>
    </r>
    <r>
      <rPr>
        <sz val="11"/>
        <rFont val="宋体"/>
        <family val="0"/>
      </rPr>
      <t>科技条件与服务</t>
    </r>
  </si>
  <si>
    <r>
      <t xml:space="preserve">      </t>
    </r>
    <r>
      <rPr>
        <sz val="11"/>
        <rFont val="宋体"/>
        <family val="0"/>
      </rPr>
      <t>技术创新服务体系</t>
    </r>
  </si>
  <si>
    <r>
      <t xml:space="preserve">    </t>
    </r>
    <r>
      <rPr>
        <sz val="11"/>
        <rFont val="宋体"/>
        <family val="0"/>
      </rPr>
      <t>科学技术普及</t>
    </r>
  </si>
  <si>
    <r>
      <t xml:space="preserve">      </t>
    </r>
    <r>
      <rPr>
        <sz val="11"/>
        <rFont val="宋体"/>
        <family val="0"/>
      </rPr>
      <t>机构运行</t>
    </r>
  </si>
  <si>
    <r>
      <t xml:space="preserve">      </t>
    </r>
    <r>
      <rPr>
        <sz val="11"/>
        <rFont val="宋体"/>
        <family val="0"/>
      </rPr>
      <t>科普活动</t>
    </r>
  </si>
  <si>
    <r>
      <t xml:space="preserve">    </t>
    </r>
    <r>
      <rPr>
        <sz val="11"/>
        <rFont val="宋体"/>
        <family val="0"/>
      </rPr>
      <t>科技重大项目</t>
    </r>
  </si>
  <si>
    <r>
      <t xml:space="preserve">      </t>
    </r>
    <r>
      <rPr>
        <sz val="11"/>
        <rFont val="宋体"/>
        <family val="0"/>
      </rPr>
      <t>重点研发计划</t>
    </r>
  </si>
  <si>
    <r>
      <t xml:space="preserve">    </t>
    </r>
    <r>
      <rPr>
        <sz val="11"/>
        <rFont val="宋体"/>
        <family val="0"/>
      </rPr>
      <t>其他科学技术支出</t>
    </r>
  </si>
  <si>
    <r>
      <t xml:space="preserve">      </t>
    </r>
    <r>
      <rPr>
        <sz val="11"/>
        <rFont val="宋体"/>
        <family val="0"/>
      </rPr>
      <t>科技奖励</t>
    </r>
  </si>
  <si>
    <r>
      <t xml:space="preserve">  </t>
    </r>
    <r>
      <rPr>
        <sz val="11"/>
        <rFont val="宋体"/>
        <family val="0"/>
      </rPr>
      <t>文化旅游体育与传媒支出</t>
    </r>
  </si>
  <si>
    <r>
      <t xml:space="preserve">    </t>
    </r>
    <r>
      <rPr>
        <sz val="11"/>
        <rFont val="宋体"/>
        <family val="0"/>
      </rPr>
      <t>文化和旅游</t>
    </r>
  </si>
  <si>
    <r>
      <t xml:space="preserve">      </t>
    </r>
    <r>
      <rPr>
        <sz val="11"/>
        <rFont val="宋体"/>
        <family val="0"/>
      </rPr>
      <t>图书馆</t>
    </r>
  </si>
  <si>
    <r>
      <t xml:space="preserve">      </t>
    </r>
    <r>
      <rPr>
        <sz val="11"/>
        <rFont val="宋体"/>
        <family val="0"/>
      </rPr>
      <t>文化活动</t>
    </r>
  </si>
  <si>
    <r>
      <t xml:space="preserve">      </t>
    </r>
    <r>
      <rPr>
        <sz val="11"/>
        <rFont val="宋体"/>
        <family val="0"/>
      </rPr>
      <t>文化和旅游交流与合作</t>
    </r>
  </si>
  <si>
    <r>
      <t xml:space="preserve">      </t>
    </r>
    <r>
      <rPr>
        <sz val="11"/>
        <rFont val="宋体"/>
        <family val="0"/>
      </rPr>
      <t>文化创作与保护</t>
    </r>
  </si>
  <si>
    <r>
      <t xml:space="preserve">      </t>
    </r>
    <r>
      <rPr>
        <sz val="11"/>
        <rFont val="宋体"/>
        <family val="0"/>
      </rPr>
      <t>文化和旅游市场管理</t>
    </r>
  </si>
  <si>
    <r>
      <t xml:space="preserve">      </t>
    </r>
    <r>
      <rPr>
        <sz val="11"/>
        <rFont val="宋体"/>
        <family val="0"/>
      </rPr>
      <t>旅游宣传</t>
    </r>
  </si>
  <si>
    <r>
      <t xml:space="preserve">      </t>
    </r>
    <r>
      <rPr>
        <sz val="11"/>
        <rFont val="宋体"/>
        <family val="0"/>
      </rPr>
      <t>其他文化和旅游支出</t>
    </r>
  </si>
  <si>
    <r>
      <t xml:space="preserve">    </t>
    </r>
    <r>
      <rPr>
        <sz val="11"/>
        <rFont val="宋体"/>
        <family val="0"/>
      </rPr>
      <t>文物</t>
    </r>
  </si>
  <si>
    <r>
      <t xml:space="preserve">      </t>
    </r>
    <r>
      <rPr>
        <sz val="11"/>
        <rFont val="宋体"/>
        <family val="0"/>
      </rPr>
      <t>文物保护</t>
    </r>
  </si>
  <si>
    <r>
      <t xml:space="preserve">      </t>
    </r>
    <r>
      <rPr>
        <sz val="11"/>
        <rFont val="宋体"/>
        <family val="0"/>
      </rPr>
      <t>博物馆</t>
    </r>
  </si>
  <si>
    <r>
      <t xml:space="preserve">      </t>
    </r>
    <r>
      <rPr>
        <sz val="11"/>
        <rFont val="宋体"/>
        <family val="0"/>
      </rPr>
      <t>历史名城与古迹</t>
    </r>
  </si>
  <si>
    <r>
      <t xml:space="preserve">    </t>
    </r>
    <r>
      <rPr>
        <sz val="11"/>
        <rFont val="宋体"/>
        <family val="0"/>
      </rPr>
      <t>体育</t>
    </r>
  </si>
  <si>
    <r>
      <t xml:space="preserve">      </t>
    </r>
    <r>
      <rPr>
        <sz val="11"/>
        <rFont val="宋体"/>
        <family val="0"/>
      </rPr>
      <t>群众体育</t>
    </r>
  </si>
  <si>
    <r>
      <t xml:space="preserve">      </t>
    </r>
    <r>
      <rPr>
        <sz val="11"/>
        <rFont val="宋体"/>
        <family val="0"/>
      </rPr>
      <t>其他体育支出</t>
    </r>
  </si>
  <si>
    <r>
      <t xml:space="preserve">    </t>
    </r>
    <r>
      <rPr>
        <sz val="11"/>
        <rFont val="宋体"/>
        <family val="0"/>
      </rPr>
      <t>新闻出版电影</t>
    </r>
  </si>
  <si>
    <r>
      <t xml:space="preserve">      </t>
    </r>
    <r>
      <rPr>
        <sz val="11"/>
        <rFont val="宋体"/>
        <family val="0"/>
      </rPr>
      <t>新闻通讯</t>
    </r>
  </si>
  <si>
    <r>
      <t xml:space="preserve">      </t>
    </r>
    <r>
      <rPr>
        <sz val="11"/>
        <rFont val="宋体"/>
        <family val="0"/>
      </rPr>
      <t>出版发行</t>
    </r>
  </si>
  <si>
    <r>
      <t xml:space="preserve">    </t>
    </r>
    <r>
      <rPr>
        <sz val="11"/>
        <rFont val="宋体"/>
        <family val="0"/>
      </rPr>
      <t>广播电视</t>
    </r>
  </si>
  <si>
    <r>
      <t xml:space="preserve">      </t>
    </r>
    <r>
      <rPr>
        <sz val="11"/>
        <rFont val="宋体"/>
        <family val="0"/>
      </rPr>
      <t>传输发射</t>
    </r>
  </si>
  <si>
    <r>
      <t xml:space="preserve">      </t>
    </r>
    <r>
      <rPr>
        <sz val="11"/>
        <rFont val="宋体"/>
        <family val="0"/>
      </rPr>
      <t>广播电视事务</t>
    </r>
  </si>
  <si>
    <r>
      <t xml:space="preserve">      </t>
    </r>
    <r>
      <rPr>
        <sz val="11"/>
        <rFont val="宋体"/>
        <family val="0"/>
      </rPr>
      <t>其他广播电视支出</t>
    </r>
  </si>
  <si>
    <r>
      <t xml:space="preserve">    </t>
    </r>
    <r>
      <rPr>
        <sz val="11"/>
        <rFont val="宋体"/>
        <family val="0"/>
      </rPr>
      <t>其他文化旅游体育与传媒支出</t>
    </r>
  </si>
  <si>
    <r>
      <t xml:space="preserve">      </t>
    </r>
    <r>
      <rPr>
        <sz val="11"/>
        <rFont val="宋体"/>
        <family val="0"/>
      </rPr>
      <t>文化产业发展专项支出</t>
    </r>
  </si>
  <si>
    <r>
      <t xml:space="preserve">      </t>
    </r>
    <r>
      <rPr>
        <sz val="11"/>
        <rFont val="宋体"/>
        <family val="0"/>
      </rPr>
      <t>其他文化旅游体育与传媒支出</t>
    </r>
  </si>
  <si>
    <r>
      <t xml:space="preserve">  </t>
    </r>
    <r>
      <rPr>
        <sz val="11"/>
        <rFont val="宋体"/>
        <family val="0"/>
      </rPr>
      <t>社会保障和就业支出</t>
    </r>
  </si>
  <si>
    <r>
      <t xml:space="preserve">    </t>
    </r>
    <r>
      <rPr>
        <sz val="11"/>
        <rFont val="宋体"/>
        <family val="0"/>
      </rPr>
      <t>人力资源和社会保障管理事务</t>
    </r>
  </si>
  <si>
    <r>
      <t xml:space="preserve">      </t>
    </r>
    <r>
      <rPr>
        <sz val="11"/>
        <rFont val="宋体"/>
        <family val="0"/>
      </rPr>
      <t>劳动保障监察</t>
    </r>
  </si>
  <si>
    <r>
      <t xml:space="preserve">      </t>
    </r>
    <r>
      <rPr>
        <sz val="11"/>
        <rFont val="宋体"/>
        <family val="0"/>
      </rPr>
      <t>就业管理事务</t>
    </r>
  </si>
  <si>
    <r>
      <t xml:space="preserve">      </t>
    </r>
    <r>
      <rPr>
        <sz val="11"/>
        <rFont val="宋体"/>
        <family val="0"/>
      </rPr>
      <t>社会保险经办机构</t>
    </r>
  </si>
  <si>
    <r>
      <t xml:space="preserve">      </t>
    </r>
    <r>
      <rPr>
        <sz val="11"/>
        <rFont val="宋体"/>
        <family val="0"/>
      </rPr>
      <t>公共就业服务和职业技能鉴定机构</t>
    </r>
  </si>
  <si>
    <r>
      <t xml:space="preserve">      </t>
    </r>
    <r>
      <rPr>
        <sz val="11"/>
        <rFont val="宋体"/>
        <family val="0"/>
      </rPr>
      <t>劳动人事争议调解仲裁</t>
    </r>
  </si>
  <si>
    <r>
      <t xml:space="preserve">      </t>
    </r>
    <r>
      <rPr>
        <sz val="11"/>
        <rFont val="宋体"/>
        <family val="0"/>
      </rPr>
      <t>引进人才费用</t>
    </r>
  </si>
  <si>
    <r>
      <t xml:space="preserve">      </t>
    </r>
    <r>
      <rPr>
        <sz val="11"/>
        <rFont val="宋体"/>
        <family val="0"/>
      </rPr>
      <t>其他人力资源和社会保障管理事务支出</t>
    </r>
  </si>
  <si>
    <r>
      <t xml:space="preserve">    </t>
    </r>
    <r>
      <rPr>
        <sz val="11"/>
        <rFont val="宋体"/>
        <family val="0"/>
      </rPr>
      <t>民政管理事务</t>
    </r>
  </si>
  <si>
    <r>
      <t xml:space="preserve">      </t>
    </r>
    <r>
      <rPr>
        <sz val="11"/>
        <rFont val="宋体"/>
        <family val="0"/>
      </rPr>
      <t>行政区划和地名管理</t>
    </r>
  </si>
  <si>
    <r>
      <t xml:space="preserve">      </t>
    </r>
    <r>
      <rPr>
        <sz val="11"/>
        <rFont val="宋体"/>
        <family val="0"/>
      </rPr>
      <t>其他民政管理事务支出</t>
    </r>
  </si>
  <si>
    <r>
      <t xml:space="preserve">    </t>
    </r>
    <r>
      <rPr>
        <sz val="11"/>
        <rFont val="宋体"/>
        <family val="0"/>
      </rPr>
      <t>行政事业单位养老支出</t>
    </r>
  </si>
  <si>
    <r>
      <t xml:space="preserve">      </t>
    </r>
    <r>
      <rPr>
        <sz val="11"/>
        <rFont val="宋体"/>
        <family val="0"/>
      </rPr>
      <t>行政单位离退休</t>
    </r>
  </si>
  <si>
    <r>
      <t xml:space="preserve">      </t>
    </r>
    <r>
      <rPr>
        <sz val="11"/>
        <rFont val="宋体"/>
        <family val="0"/>
      </rPr>
      <t>事业单位离退休</t>
    </r>
  </si>
  <si>
    <r>
      <t xml:space="preserve">      </t>
    </r>
    <r>
      <rPr>
        <sz val="11"/>
        <rFont val="宋体"/>
        <family val="0"/>
      </rPr>
      <t>离退休人员管理机构</t>
    </r>
  </si>
  <si>
    <r>
      <t xml:space="preserve">      </t>
    </r>
    <r>
      <rPr>
        <sz val="11"/>
        <rFont val="宋体"/>
        <family val="0"/>
      </rPr>
      <t>机关事业单位基本养老保险缴费支出</t>
    </r>
  </si>
  <si>
    <r>
      <t xml:space="preserve">      </t>
    </r>
    <r>
      <rPr>
        <sz val="11"/>
        <rFont val="宋体"/>
        <family val="0"/>
      </rPr>
      <t>机关事业单位职业年金缴费支出</t>
    </r>
  </si>
  <si>
    <r>
      <t xml:space="preserve">      </t>
    </r>
    <r>
      <rPr>
        <sz val="11"/>
        <rFont val="宋体"/>
        <family val="0"/>
      </rPr>
      <t>对机关事业单位基本养老保险基金的补助</t>
    </r>
  </si>
  <si>
    <r>
      <t xml:space="preserve">    </t>
    </r>
    <r>
      <rPr>
        <sz val="11"/>
        <rFont val="宋体"/>
        <family val="0"/>
      </rPr>
      <t>企业改革补助</t>
    </r>
  </si>
  <si>
    <r>
      <t xml:space="preserve">      </t>
    </r>
    <r>
      <rPr>
        <sz val="11"/>
        <rFont val="宋体"/>
        <family val="0"/>
      </rPr>
      <t>企业关闭破产补助</t>
    </r>
  </si>
  <si>
    <r>
      <t xml:space="preserve">    </t>
    </r>
    <r>
      <rPr>
        <sz val="11"/>
        <rFont val="宋体"/>
        <family val="0"/>
      </rPr>
      <t>就业补助</t>
    </r>
  </si>
  <si>
    <r>
      <t xml:space="preserve">      </t>
    </r>
    <r>
      <rPr>
        <sz val="11"/>
        <rFont val="宋体"/>
        <family val="0"/>
      </rPr>
      <t>就业创业服务补贴</t>
    </r>
  </si>
  <si>
    <r>
      <t xml:space="preserve">      </t>
    </r>
    <r>
      <rPr>
        <sz val="11"/>
        <rFont val="宋体"/>
        <family val="0"/>
      </rPr>
      <t>职业培训补贴</t>
    </r>
  </si>
  <si>
    <r>
      <t xml:space="preserve">      </t>
    </r>
    <r>
      <rPr>
        <sz val="11"/>
        <rFont val="宋体"/>
        <family val="0"/>
      </rPr>
      <t>社会保险补贴</t>
    </r>
  </si>
  <si>
    <r>
      <t xml:space="preserve">      </t>
    </r>
    <r>
      <rPr>
        <sz val="11"/>
        <rFont val="宋体"/>
        <family val="0"/>
      </rPr>
      <t>公益性岗位补贴</t>
    </r>
  </si>
  <si>
    <r>
      <t xml:space="preserve">      </t>
    </r>
    <r>
      <rPr>
        <sz val="11"/>
        <rFont val="宋体"/>
        <family val="0"/>
      </rPr>
      <t>就业见习补贴</t>
    </r>
  </si>
  <si>
    <r>
      <t xml:space="preserve">      </t>
    </r>
    <r>
      <rPr>
        <sz val="11"/>
        <rFont val="宋体"/>
        <family val="0"/>
      </rPr>
      <t>促进创业补贴</t>
    </r>
  </si>
  <si>
    <r>
      <t xml:space="preserve">      </t>
    </r>
    <r>
      <rPr>
        <sz val="11"/>
        <rFont val="宋体"/>
        <family val="0"/>
      </rPr>
      <t>其他就业补助支出</t>
    </r>
  </si>
  <si>
    <r>
      <t xml:space="preserve">    </t>
    </r>
    <r>
      <rPr>
        <sz val="11"/>
        <rFont val="宋体"/>
        <family val="0"/>
      </rPr>
      <t>抚恤</t>
    </r>
  </si>
  <si>
    <r>
      <t xml:space="preserve">      </t>
    </r>
    <r>
      <rPr>
        <sz val="11"/>
        <rFont val="宋体"/>
        <family val="0"/>
      </rPr>
      <t>伤残抚恤</t>
    </r>
  </si>
  <si>
    <r>
      <t xml:space="preserve">      </t>
    </r>
    <r>
      <rPr>
        <sz val="11"/>
        <rFont val="宋体"/>
        <family val="0"/>
      </rPr>
      <t>烈士纪念设施管理维护</t>
    </r>
  </si>
  <si>
    <r>
      <t xml:space="preserve">      </t>
    </r>
    <r>
      <rPr>
        <sz val="11"/>
        <rFont val="宋体"/>
        <family val="0"/>
      </rPr>
      <t>其他优抚支出</t>
    </r>
  </si>
  <si>
    <r>
      <t xml:space="preserve">    </t>
    </r>
    <r>
      <rPr>
        <sz val="11"/>
        <rFont val="宋体"/>
        <family val="0"/>
      </rPr>
      <t>退役安置</t>
    </r>
  </si>
  <si>
    <r>
      <t xml:space="preserve">      </t>
    </r>
    <r>
      <rPr>
        <sz val="11"/>
        <rFont val="宋体"/>
        <family val="0"/>
      </rPr>
      <t>退役士兵安置</t>
    </r>
  </si>
  <si>
    <r>
      <t xml:space="preserve">      </t>
    </r>
    <r>
      <rPr>
        <sz val="11"/>
        <rFont val="宋体"/>
        <family val="0"/>
      </rPr>
      <t>军队移交政府的离退休人员安置</t>
    </r>
  </si>
  <si>
    <r>
      <t xml:space="preserve">      </t>
    </r>
    <r>
      <rPr>
        <sz val="11"/>
        <rFont val="宋体"/>
        <family val="0"/>
      </rPr>
      <t>军队移交政府离退休干部管理机构</t>
    </r>
  </si>
  <si>
    <r>
      <t xml:space="preserve">      </t>
    </r>
    <r>
      <rPr>
        <sz val="11"/>
        <rFont val="宋体"/>
        <family val="0"/>
      </rPr>
      <t>军队转业干部安置</t>
    </r>
  </si>
  <si>
    <r>
      <t xml:space="preserve">      </t>
    </r>
    <r>
      <rPr>
        <sz val="11"/>
        <rFont val="宋体"/>
        <family val="0"/>
      </rPr>
      <t>其他退役安置支出</t>
    </r>
  </si>
  <si>
    <r>
      <t xml:space="preserve">    </t>
    </r>
    <r>
      <rPr>
        <sz val="11"/>
        <rFont val="宋体"/>
        <family val="0"/>
      </rPr>
      <t>社会福利</t>
    </r>
  </si>
  <si>
    <r>
      <t xml:space="preserve">      </t>
    </r>
    <r>
      <rPr>
        <sz val="11"/>
        <rFont val="宋体"/>
        <family val="0"/>
      </rPr>
      <t>儿童福利</t>
    </r>
  </si>
  <si>
    <r>
      <t xml:space="preserve">      </t>
    </r>
    <r>
      <rPr>
        <sz val="11"/>
        <rFont val="宋体"/>
        <family val="0"/>
      </rPr>
      <t>老年福利</t>
    </r>
  </si>
  <si>
    <r>
      <t xml:space="preserve">      </t>
    </r>
    <r>
      <rPr>
        <sz val="11"/>
        <rFont val="宋体"/>
        <family val="0"/>
      </rPr>
      <t>殡葬</t>
    </r>
  </si>
  <si>
    <r>
      <t xml:space="preserve">      </t>
    </r>
    <r>
      <rPr>
        <sz val="11"/>
        <rFont val="宋体"/>
        <family val="0"/>
      </rPr>
      <t>社会福利事业单位</t>
    </r>
  </si>
  <si>
    <r>
      <t xml:space="preserve">      </t>
    </r>
    <r>
      <rPr>
        <sz val="11"/>
        <rFont val="宋体"/>
        <family val="0"/>
      </rPr>
      <t>养老服务</t>
    </r>
  </si>
  <si>
    <r>
      <t xml:space="preserve">    </t>
    </r>
    <r>
      <rPr>
        <sz val="11"/>
        <rFont val="宋体"/>
        <family val="0"/>
      </rPr>
      <t>残疾人事业</t>
    </r>
  </si>
  <si>
    <r>
      <t xml:space="preserve">      </t>
    </r>
    <r>
      <rPr>
        <sz val="11"/>
        <rFont val="宋体"/>
        <family val="0"/>
      </rPr>
      <t>残疾人康复</t>
    </r>
  </si>
  <si>
    <r>
      <t xml:space="preserve">      </t>
    </r>
    <r>
      <rPr>
        <sz val="11"/>
        <rFont val="宋体"/>
        <family val="0"/>
      </rPr>
      <t>残疾人就业</t>
    </r>
  </si>
  <si>
    <r>
      <t xml:space="preserve">      </t>
    </r>
    <r>
      <rPr>
        <sz val="11"/>
        <rFont val="宋体"/>
        <family val="0"/>
      </rPr>
      <t>残疾人体育</t>
    </r>
  </si>
  <si>
    <r>
      <t xml:space="preserve">      </t>
    </r>
    <r>
      <rPr>
        <sz val="11"/>
        <rFont val="宋体"/>
        <family val="0"/>
      </rPr>
      <t>其他残疾人事业支出</t>
    </r>
  </si>
  <si>
    <r>
      <t xml:space="preserve">    </t>
    </r>
    <r>
      <rPr>
        <sz val="11"/>
        <rFont val="宋体"/>
        <family val="0"/>
      </rPr>
      <t>红十字事业</t>
    </r>
  </si>
  <si>
    <r>
      <t xml:space="preserve">      </t>
    </r>
    <r>
      <rPr>
        <sz val="11"/>
        <rFont val="宋体"/>
        <family val="0"/>
      </rPr>
      <t>其他红十字事业支出</t>
    </r>
  </si>
  <si>
    <r>
      <t xml:space="preserve">    </t>
    </r>
    <r>
      <rPr>
        <sz val="11"/>
        <rFont val="宋体"/>
        <family val="0"/>
      </rPr>
      <t>临时救助</t>
    </r>
  </si>
  <si>
    <r>
      <t xml:space="preserve">      </t>
    </r>
    <r>
      <rPr>
        <sz val="11"/>
        <rFont val="宋体"/>
        <family val="0"/>
      </rPr>
      <t>临时救助支出</t>
    </r>
  </si>
  <si>
    <r>
      <t xml:space="preserve">      </t>
    </r>
    <r>
      <rPr>
        <sz val="11"/>
        <rFont val="宋体"/>
        <family val="0"/>
      </rPr>
      <t>流浪乞讨人员救助支出</t>
    </r>
  </si>
  <si>
    <r>
      <t xml:space="preserve">    </t>
    </r>
    <r>
      <rPr>
        <sz val="11"/>
        <rFont val="宋体"/>
        <family val="0"/>
      </rPr>
      <t>其他生活救助</t>
    </r>
  </si>
  <si>
    <r>
      <t xml:space="preserve">      </t>
    </r>
    <r>
      <rPr>
        <sz val="11"/>
        <rFont val="宋体"/>
        <family val="0"/>
      </rPr>
      <t>其他城市生活救助</t>
    </r>
  </si>
  <si>
    <r>
      <t xml:space="preserve">    </t>
    </r>
    <r>
      <rPr>
        <sz val="11"/>
        <rFont val="宋体"/>
        <family val="0"/>
      </rPr>
      <t>退役军人管理事务</t>
    </r>
  </si>
  <si>
    <r>
      <t xml:space="preserve">      </t>
    </r>
    <r>
      <rPr>
        <sz val="11"/>
        <rFont val="宋体"/>
        <family val="0"/>
      </rPr>
      <t>拥军优属</t>
    </r>
  </si>
  <si>
    <r>
      <t xml:space="preserve">      </t>
    </r>
    <r>
      <rPr>
        <sz val="11"/>
        <rFont val="宋体"/>
        <family val="0"/>
      </rPr>
      <t>其他退役军人事务管理支出</t>
    </r>
  </si>
  <si>
    <r>
      <t xml:space="preserve">    </t>
    </r>
    <r>
      <rPr>
        <sz val="11"/>
        <rFont val="宋体"/>
        <family val="0"/>
      </rPr>
      <t>其他社会保障和就业支出</t>
    </r>
  </si>
  <si>
    <r>
      <t xml:space="preserve">      </t>
    </r>
    <r>
      <rPr>
        <sz val="11"/>
        <rFont val="宋体"/>
        <family val="0"/>
      </rPr>
      <t>其他社会保障和就业支出</t>
    </r>
  </si>
  <si>
    <r>
      <t xml:space="preserve">  </t>
    </r>
    <r>
      <rPr>
        <sz val="11"/>
        <rFont val="宋体"/>
        <family val="0"/>
      </rPr>
      <t>卫生健康支出</t>
    </r>
  </si>
  <si>
    <r>
      <t xml:space="preserve">    </t>
    </r>
    <r>
      <rPr>
        <sz val="11"/>
        <rFont val="宋体"/>
        <family val="0"/>
      </rPr>
      <t>卫生健康管理事务</t>
    </r>
  </si>
  <si>
    <r>
      <t xml:space="preserve">      </t>
    </r>
    <r>
      <rPr>
        <sz val="11"/>
        <rFont val="宋体"/>
        <family val="0"/>
      </rPr>
      <t>其他卫生健康管理事务支出</t>
    </r>
  </si>
  <si>
    <r>
      <t xml:space="preserve">    </t>
    </r>
    <r>
      <rPr>
        <sz val="11"/>
        <rFont val="宋体"/>
        <family val="0"/>
      </rPr>
      <t>公立医院</t>
    </r>
  </si>
  <si>
    <r>
      <t xml:space="preserve">      </t>
    </r>
    <r>
      <rPr>
        <sz val="11"/>
        <rFont val="宋体"/>
        <family val="0"/>
      </rPr>
      <t>综合医院</t>
    </r>
  </si>
  <si>
    <r>
      <t xml:space="preserve">      </t>
    </r>
    <r>
      <rPr>
        <sz val="11"/>
        <rFont val="宋体"/>
        <family val="0"/>
      </rPr>
      <t>中医</t>
    </r>
    <r>
      <rPr>
        <sz val="11"/>
        <rFont val="Times New Roman"/>
        <family val="0"/>
      </rPr>
      <t>(</t>
    </r>
    <r>
      <rPr>
        <sz val="11"/>
        <rFont val="宋体"/>
        <family val="0"/>
      </rPr>
      <t>民族</t>
    </r>
    <r>
      <rPr>
        <sz val="11"/>
        <rFont val="Times New Roman"/>
        <family val="0"/>
      </rPr>
      <t>)</t>
    </r>
    <r>
      <rPr>
        <sz val="11"/>
        <rFont val="宋体"/>
        <family val="0"/>
      </rPr>
      <t>医院</t>
    </r>
  </si>
  <si>
    <r>
      <t xml:space="preserve">      </t>
    </r>
    <r>
      <rPr>
        <sz val="11"/>
        <rFont val="宋体"/>
        <family val="0"/>
      </rPr>
      <t>妇幼保健医院</t>
    </r>
  </si>
  <si>
    <r>
      <t xml:space="preserve">      </t>
    </r>
    <r>
      <rPr>
        <sz val="11"/>
        <rFont val="宋体"/>
        <family val="0"/>
      </rPr>
      <t>其他公立医院支出</t>
    </r>
  </si>
  <si>
    <r>
      <t xml:space="preserve">    </t>
    </r>
    <r>
      <rPr>
        <sz val="11"/>
        <rFont val="宋体"/>
        <family val="0"/>
      </rPr>
      <t>基层医疗卫生机构</t>
    </r>
  </si>
  <si>
    <r>
      <t xml:space="preserve">      </t>
    </r>
    <r>
      <rPr>
        <sz val="11"/>
        <rFont val="宋体"/>
        <family val="0"/>
      </rPr>
      <t>其他基层医疗卫生机构支出</t>
    </r>
  </si>
  <si>
    <r>
      <t xml:space="preserve">    </t>
    </r>
    <r>
      <rPr>
        <sz val="11"/>
        <rFont val="宋体"/>
        <family val="0"/>
      </rPr>
      <t>公共卫生</t>
    </r>
  </si>
  <si>
    <r>
      <t xml:space="preserve">      </t>
    </r>
    <r>
      <rPr>
        <sz val="11"/>
        <rFont val="宋体"/>
        <family val="0"/>
      </rPr>
      <t>疾病预防控制机构</t>
    </r>
  </si>
  <si>
    <r>
      <t xml:space="preserve">      </t>
    </r>
    <r>
      <rPr>
        <sz val="11"/>
        <rFont val="宋体"/>
        <family val="0"/>
      </rPr>
      <t>卫生监督机构</t>
    </r>
  </si>
  <si>
    <r>
      <t xml:space="preserve">      </t>
    </r>
    <r>
      <rPr>
        <sz val="11"/>
        <rFont val="宋体"/>
        <family val="0"/>
      </rPr>
      <t>应急救治机构</t>
    </r>
  </si>
  <si>
    <r>
      <t xml:space="preserve">      </t>
    </r>
    <r>
      <rPr>
        <sz val="11"/>
        <rFont val="宋体"/>
        <family val="0"/>
      </rPr>
      <t>采供血机构</t>
    </r>
  </si>
  <si>
    <r>
      <t xml:space="preserve">      </t>
    </r>
    <r>
      <rPr>
        <sz val="11"/>
        <rFont val="宋体"/>
        <family val="0"/>
      </rPr>
      <t>基本公共卫生服务</t>
    </r>
  </si>
  <si>
    <r>
      <t xml:space="preserve">      </t>
    </r>
    <r>
      <rPr>
        <sz val="11"/>
        <rFont val="宋体"/>
        <family val="0"/>
      </rPr>
      <t>重大公共卫生服务</t>
    </r>
  </si>
  <si>
    <r>
      <t xml:space="preserve">      </t>
    </r>
    <r>
      <rPr>
        <sz val="11"/>
        <rFont val="宋体"/>
        <family val="0"/>
      </rPr>
      <t>突发公共卫生事件应急处理</t>
    </r>
  </si>
  <si>
    <r>
      <t xml:space="preserve">      </t>
    </r>
    <r>
      <rPr>
        <sz val="11"/>
        <rFont val="宋体"/>
        <family val="0"/>
      </rPr>
      <t>其他公共卫生支出</t>
    </r>
  </si>
  <si>
    <r>
      <t xml:space="preserve">    </t>
    </r>
    <r>
      <rPr>
        <sz val="11"/>
        <rFont val="宋体"/>
        <family val="0"/>
      </rPr>
      <t>中医药</t>
    </r>
  </si>
  <si>
    <r>
      <t xml:space="preserve">      </t>
    </r>
    <r>
      <rPr>
        <sz val="11"/>
        <rFont val="宋体"/>
        <family val="0"/>
      </rPr>
      <t>中医</t>
    </r>
    <r>
      <rPr>
        <sz val="11"/>
        <rFont val="Times New Roman"/>
        <family val="0"/>
      </rPr>
      <t>(</t>
    </r>
    <r>
      <rPr>
        <sz val="11"/>
        <rFont val="宋体"/>
        <family val="0"/>
      </rPr>
      <t>民族医</t>
    </r>
    <r>
      <rPr>
        <sz val="11"/>
        <rFont val="Times New Roman"/>
        <family val="0"/>
      </rPr>
      <t>)</t>
    </r>
    <r>
      <rPr>
        <sz val="11"/>
        <rFont val="宋体"/>
        <family val="0"/>
      </rPr>
      <t>药专项</t>
    </r>
  </si>
  <si>
    <r>
      <t xml:space="preserve">      </t>
    </r>
    <r>
      <rPr>
        <sz val="11"/>
        <rFont val="宋体"/>
        <family val="0"/>
      </rPr>
      <t>其他中医药支出</t>
    </r>
  </si>
  <si>
    <r>
      <t xml:space="preserve">    </t>
    </r>
    <r>
      <rPr>
        <sz val="11"/>
        <rFont val="宋体"/>
        <family val="0"/>
      </rPr>
      <t>计划生育事务</t>
    </r>
  </si>
  <si>
    <r>
      <t xml:space="preserve">      </t>
    </r>
    <r>
      <rPr>
        <sz val="11"/>
        <rFont val="宋体"/>
        <family val="0"/>
      </rPr>
      <t>计划生育机构</t>
    </r>
  </si>
  <si>
    <r>
      <t xml:space="preserve">      </t>
    </r>
    <r>
      <rPr>
        <sz val="11"/>
        <rFont val="宋体"/>
        <family val="0"/>
      </rPr>
      <t>计划生育服务</t>
    </r>
  </si>
  <si>
    <r>
      <t xml:space="preserve">      </t>
    </r>
    <r>
      <rPr>
        <sz val="11"/>
        <rFont val="宋体"/>
        <family val="0"/>
      </rPr>
      <t>其他计划生育事务支出</t>
    </r>
  </si>
  <si>
    <r>
      <t xml:space="preserve">    </t>
    </r>
    <r>
      <rPr>
        <sz val="11"/>
        <rFont val="宋体"/>
        <family val="0"/>
      </rPr>
      <t>行政事业单位医疗</t>
    </r>
  </si>
  <si>
    <r>
      <t xml:space="preserve">      </t>
    </r>
    <r>
      <rPr>
        <sz val="11"/>
        <rFont val="宋体"/>
        <family val="0"/>
      </rPr>
      <t>行政单位医疗</t>
    </r>
  </si>
  <si>
    <r>
      <t xml:space="preserve">      </t>
    </r>
    <r>
      <rPr>
        <sz val="11"/>
        <rFont val="宋体"/>
        <family val="0"/>
      </rPr>
      <t>事业单位医疗</t>
    </r>
  </si>
  <si>
    <r>
      <t xml:space="preserve">      </t>
    </r>
    <r>
      <rPr>
        <sz val="11"/>
        <rFont val="宋体"/>
        <family val="0"/>
      </rPr>
      <t>公务员医疗补助</t>
    </r>
  </si>
  <si>
    <r>
      <t xml:space="preserve">      </t>
    </r>
    <r>
      <rPr>
        <sz val="11"/>
        <rFont val="宋体"/>
        <family val="0"/>
      </rPr>
      <t>其他行政事业单位医疗支出</t>
    </r>
  </si>
  <si>
    <r>
      <t xml:space="preserve">    </t>
    </r>
    <r>
      <rPr>
        <sz val="11"/>
        <rFont val="宋体"/>
        <family val="0"/>
      </rPr>
      <t>财政对基本医疗保险基金的补助</t>
    </r>
  </si>
  <si>
    <r>
      <t xml:space="preserve">      </t>
    </r>
    <r>
      <rPr>
        <sz val="11"/>
        <rFont val="宋体"/>
        <family val="0"/>
      </rPr>
      <t>财政对城乡居民基本医疗保险基金的补助</t>
    </r>
  </si>
  <si>
    <r>
      <t xml:space="preserve">    </t>
    </r>
    <r>
      <rPr>
        <sz val="11"/>
        <rFont val="宋体"/>
        <family val="0"/>
      </rPr>
      <t>医疗救助</t>
    </r>
  </si>
  <si>
    <r>
      <t xml:space="preserve">      </t>
    </r>
    <r>
      <rPr>
        <sz val="11"/>
        <rFont val="宋体"/>
        <family val="0"/>
      </rPr>
      <t>疾病应急救助</t>
    </r>
  </si>
  <si>
    <r>
      <t xml:space="preserve">      </t>
    </r>
    <r>
      <rPr>
        <sz val="11"/>
        <rFont val="宋体"/>
        <family val="0"/>
      </rPr>
      <t>其他医疗救助支出</t>
    </r>
  </si>
  <si>
    <r>
      <t xml:space="preserve">    </t>
    </r>
    <r>
      <rPr>
        <sz val="11"/>
        <rFont val="宋体"/>
        <family val="0"/>
      </rPr>
      <t>医疗保障管理事务</t>
    </r>
  </si>
  <si>
    <r>
      <t xml:space="preserve">      </t>
    </r>
    <r>
      <rPr>
        <sz val="11"/>
        <rFont val="宋体"/>
        <family val="0"/>
      </rPr>
      <t>医疗保障政策管理</t>
    </r>
  </si>
  <si>
    <r>
      <t xml:space="preserve">      </t>
    </r>
    <r>
      <rPr>
        <sz val="11"/>
        <rFont val="宋体"/>
        <family val="0"/>
      </rPr>
      <t>医疗保障经办事务</t>
    </r>
  </si>
  <si>
    <r>
      <t xml:space="preserve">      </t>
    </r>
    <r>
      <rPr>
        <sz val="11"/>
        <rFont val="宋体"/>
        <family val="0"/>
      </rPr>
      <t>其他医疗保障管理事务支出</t>
    </r>
  </si>
  <si>
    <r>
      <t xml:space="preserve">    </t>
    </r>
    <r>
      <rPr>
        <sz val="11"/>
        <rFont val="宋体"/>
        <family val="0"/>
      </rPr>
      <t>老龄卫生健康事务</t>
    </r>
  </si>
  <si>
    <r>
      <t xml:space="preserve">      </t>
    </r>
    <r>
      <rPr>
        <sz val="11"/>
        <rFont val="宋体"/>
        <family val="0"/>
      </rPr>
      <t>老龄卫生健康事务</t>
    </r>
  </si>
  <si>
    <r>
      <t xml:space="preserve">    </t>
    </r>
    <r>
      <rPr>
        <sz val="11"/>
        <rFont val="宋体"/>
        <family val="0"/>
      </rPr>
      <t>其他卫生健康支出</t>
    </r>
  </si>
  <si>
    <r>
      <t xml:space="preserve">      </t>
    </r>
    <r>
      <rPr>
        <sz val="11"/>
        <rFont val="宋体"/>
        <family val="0"/>
      </rPr>
      <t>其他卫生健康支出</t>
    </r>
  </si>
  <si>
    <r>
      <t xml:space="preserve">  </t>
    </r>
    <r>
      <rPr>
        <sz val="11"/>
        <rFont val="宋体"/>
        <family val="0"/>
      </rPr>
      <t>节能环保支出</t>
    </r>
  </si>
  <si>
    <r>
      <t xml:space="preserve">    </t>
    </r>
    <r>
      <rPr>
        <sz val="11"/>
        <rFont val="宋体"/>
        <family val="0"/>
      </rPr>
      <t>环境保护管理事务</t>
    </r>
  </si>
  <si>
    <r>
      <t xml:space="preserve">      </t>
    </r>
    <r>
      <rPr>
        <sz val="11"/>
        <rFont val="宋体"/>
        <family val="0"/>
      </rPr>
      <t>其他环境保护管理事务支出</t>
    </r>
  </si>
  <si>
    <r>
      <t xml:space="preserve">    </t>
    </r>
    <r>
      <rPr>
        <sz val="11"/>
        <rFont val="宋体"/>
        <family val="0"/>
      </rPr>
      <t>环境监测与监察</t>
    </r>
  </si>
  <si>
    <r>
      <t xml:space="preserve">      </t>
    </r>
    <r>
      <rPr>
        <sz val="11"/>
        <rFont val="宋体"/>
        <family val="0"/>
      </rPr>
      <t>其他环境监测与监察支出</t>
    </r>
  </si>
  <si>
    <r>
      <t xml:space="preserve">    </t>
    </r>
    <r>
      <rPr>
        <sz val="11"/>
        <rFont val="宋体"/>
        <family val="0"/>
      </rPr>
      <t>污染防治</t>
    </r>
  </si>
  <si>
    <r>
      <t xml:space="preserve">      </t>
    </r>
    <r>
      <rPr>
        <sz val="11"/>
        <rFont val="宋体"/>
        <family val="0"/>
      </rPr>
      <t>大气</t>
    </r>
  </si>
  <si>
    <r>
      <t xml:space="preserve">      </t>
    </r>
    <r>
      <rPr>
        <sz val="11"/>
        <rFont val="宋体"/>
        <family val="0"/>
      </rPr>
      <t>水体</t>
    </r>
  </si>
  <si>
    <r>
      <t xml:space="preserve">      </t>
    </r>
    <r>
      <rPr>
        <sz val="11"/>
        <rFont val="宋体"/>
        <family val="0"/>
      </rPr>
      <t>其他污染防治支出</t>
    </r>
  </si>
  <si>
    <r>
      <t xml:space="preserve">    </t>
    </r>
    <r>
      <rPr>
        <sz val="11"/>
        <rFont val="宋体"/>
        <family val="0"/>
      </rPr>
      <t>能源节约利用</t>
    </r>
  </si>
  <si>
    <r>
      <t xml:space="preserve">      </t>
    </r>
    <r>
      <rPr>
        <sz val="11"/>
        <rFont val="宋体"/>
        <family val="0"/>
      </rPr>
      <t>能源节约利用</t>
    </r>
  </si>
  <si>
    <r>
      <t xml:space="preserve">    </t>
    </r>
    <r>
      <rPr>
        <sz val="11"/>
        <rFont val="宋体"/>
        <family val="0"/>
      </rPr>
      <t>污染减排</t>
    </r>
  </si>
  <si>
    <r>
      <t xml:space="preserve">      </t>
    </r>
    <r>
      <rPr>
        <sz val="11"/>
        <rFont val="宋体"/>
        <family val="0"/>
      </rPr>
      <t>减排专项支出</t>
    </r>
  </si>
  <si>
    <r>
      <t xml:space="preserve">    </t>
    </r>
    <r>
      <rPr>
        <sz val="11"/>
        <rFont val="宋体"/>
        <family val="0"/>
      </rPr>
      <t>能源管理事务</t>
    </r>
  </si>
  <si>
    <r>
      <t xml:space="preserve">      </t>
    </r>
    <r>
      <rPr>
        <sz val="11"/>
        <rFont val="宋体"/>
        <family val="0"/>
      </rPr>
      <t>能源行业管理</t>
    </r>
  </si>
  <si>
    <r>
      <t xml:space="preserve">    </t>
    </r>
    <r>
      <rPr>
        <sz val="11"/>
        <rFont val="宋体"/>
        <family val="0"/>
      </rPr>
      <t>其他节能环保支出</t>
    </r>
  </si>
  <si>
    <r>
      <t xml:space="preserve">      </t>
    </r>
    <r>
      <rPr>
        <sz val="11"/>
        <rFont val="宋体"/>
        <family val="0"/>
      </rPr>
      <t>其他节能环保支出</t>
    </r>
  </si>
  <si>
    <r>
      <t xml:space="preserve">  </t>
    </r>
    <r>
      <rPr>
        <sz val="11"/>
        <rFont val="宋体"/>
        <family val="0"/>
      </rPr>
      <t>城乡社区支出</t>
    </r>
  </si>
  <si>
    <r>
      <t xml:space="preserve">    </t>
    </r>
    <r>
      <rPr>
        <sz val="11"/>
        <rFont val="宋体"/>
        <family val="0"/>
      </rPr>
      <t>城乡社区管理事务</t>
    </r>
  </si>
  <si>
    <r>
      <t xml:space="preserve">      </t>
    </r>
    <r>
      <rPr>
        <sz val="11"/>
        <rFont val="宋体"/>
        <family val="0"/>
      </rPr>
      <t>城管执法</t>
    </r>
  </si>
  <si>
    <r>
      <t xml:space="preserve">      </t>
    </r>
    <r>
      <rPr>
        <sz val="11"/>
        <rFont val="宋体"/>
        <family val="0"/>
      </rPr>
      <t>住宅建设与房地产市场监管</t>
    </r>
  </si>
  <si>
    <r>
      <t xml:space="preserve">      </t>
    </r>
    <r>
      <rPr>
        <sz val="11"/>
        <rFont val="宋体"/>
        <family val="0"/>
      </rPr>
      <t>其他城乡社区管理事务支出</t>
    </r>
  </si>
  <si>
    <r>
      <t xml:space="preserve">    </t>
    </r>
    <r>
      <rPr>
        <sz val="11"/>
        <rFont val="宋体"/>
        <family val="0"/>
      </rPr>
      <t>城乡社区规划与管理</t>
    </r>
  </si>
  <si>
    <r>
      <t xml:space="preserve">      </t>
    </r>
    <r>
      <rPr>
        <sz val="11"/>
        <rFont val="宋体"/>
        <family val="0"/>
      </rPr>
      <t>城乡社区规划与管理</t>
    </r>
  </si>
  <si>
    <r>
      <t xml:space="preserve">    </t>
    </r>
    <r>
      <rPr>
        <sz val="11"/>
        <rFont val="宋体"/>
        <family val="0"/>
      </rPr>
      <t>城乡社区公共设施</t>
    </r>
  </si>
  <si>
    <r>
      <t xml:space="preserve">      </t>
    </r>
    <r>
      <rPr>
        <sz val="11"/>
        <rFont val="宋体"/>
        <family val="0"/>
      </rPr>
      <t>小城镇基础设施建设</t>
    </r>
  </si>
  <si>
    <r>
      <t xml:space="preserve">      </t>
    </r>
    <r>
      <rPr>
        <sz val="11"/>
        <rFont val="宋体"/>
        <family val="0"/>
      </rPr>
      <t>其他城乡社区公共设施支出</t>
    </r>
  </si>
  <si>
    <r>
      <t xml:space="preserve">    </t>
    </r>
    <r>
      <rPr>
        <sz val="11"/>
        <rFont val="宋体"/>
        <family val="0"/>
      </rPr>
      <t>城乡社区环境卫生</t>
    </r>
  </si>
  <si>
    <r>
      <t xml:space="preserve">      </t>
    </r>
    <r>
      <rPr>
        <sz val="11"/>
        <rFont val="宋体"/>
        <family val="0"/>
      </rPr>
      <t>城乡社区环境卫生</t>
    </r>
  </si>
  <si>
    <r>
      <t xml:space="preserve">    </t>
    </r>
    <r>
      <rPr>
        <sz val="11"/>
        <rFont val="宋体"/>
        <family val="0"/>
      </rPr>
      <t>建设市场管理与监督</t>
    </r>
  </si>
  <si>
    <r>
      <t xml:space="preserve">      </t>
    </r>
    <r>
      <rPr>
        <sz val="11"/>
        <rFont val="宋体"/>
        <family val="0"/>
      </rPr>
      <t>建设市场管理与监督</t>
    </r>
  </si>
  <si>
    <r>
      <t xml:space="preserve">    </t>
    </r>
    <r>
      <rPr>
        <sz val="11"/>
        <rFont val="宋体"/>
        <family val="0"/>
      </rPr>
      <t>其他城乡社区支出</t>
    </r>
  </si>
  <si>
    <r>
      <t xml:space="preserve">      </t>
    </r>
    <r>
      <rPr>
        <sz val="11"/>
        <rFont val="宋体"/>
        <family val="0"/>
      </rPr>
      <t>其他城乡社区支出</t>
    </r>
  </si>
  <si>
    <r>
      <t xml:space="preserve">  </t>
    </r>
    <r>
      <rPr>
        <sz val="11"/>
        <rFont val="宋体"/>
        <family val="0"/>
      </rPr>
      <t>农林水支出</t>
    </r>
  </si>
  <si>
    <r>
      <t xml:space="preserve">    </t>
    </r>
    <r>
      <rPr>
        <sz val="11"/>
        <rFont val="宋体"/>
        <family val="0"/>
      </rPr>
      <t>农业农村</t>
    </r>
  </si>
  <si>
    <r>
      <t xml:space="preserve">      </t>
    </r>
    <r>
      <rPr>
        <sz val="11"/>
        <rFont val="宋体"/>
        <family val="0"/>
      </rPr>
      <t>科技转化与推广服务</t>
    </r>
  </si>
  <si>
    <r>
      <t xml:space="preserve">      </t>
    </r>
    <r>
      <rPr>
        <sz val="11"/>
        <rFont val="宋体"/>
        <family val="0"/>
      </rPr>
      <t>病虫害控制</t>
    </r>
  </si>
  <si>
    <r>
      <t xml:space="preserve">      </t>
    </r>
    <r>
      <rPr>
        <sz val="11"/>
        <rFont val="宋体"/>
        <family val="0"/>
      </rPr>
      <t>农产品质量安全</t>
    </r>
  </si>
  <si>
    <r>
      <t xml:space="preserve">      </t>
    </r>
    <r>
      <rPr>
        <sz val="11"/>
        <rFont val="宋体"/>
        <family val="0"/>
      </rPr>
      <t>执法监管</t>
    </r>
  </si>
  <si>
    <r>
      <t xml:space="preserve">      </t>
    </r>
    <r>
      <rPr>
        <sz val="11"/>
        <rFont val="宋体"/>
        <family val="0"/>
      </rPr>
      <t>行业业务管理</t>
    </r>
  </si>
  <si>
    <r>
      <t xml:space="preserve">      </t>
    </r>
    <r>
      <rPr>
        <sz val="11"/>
        <rFont val="宋体"/>
        <family val="0"/>
      </rPr>
      <t>防灾救灾</t>
    </r>
  </si>
  <si>
    <r>
      <t xml:space="preserve">      </t>
    </r>
    <r>
      <rPr>
        <sz val="11"/>
        <rFont val="宋体"/>
        <family val="0"/>
      </rPr>
      <t>农业生产发展</t>
    </r>
  </si>
  <si>
    <r>
      <t xml:space="preserve">      </t>
    </r>
    <r>
      <rPr>
        <sz val="11"/>
        <rFont val="宋体"/>
        <family val="0"/>
      </rPr>
      <t>农产品加工与促销</t>
    </r>
  </si>
  <si>
    <r>
      <t xml:space="preserve">      </t>
    </r>
    <r>
      <rPr>
        <sz val="11"/>
        <rFont val="宋体"/>
        <family val="0"/>
      </rPr>
      <t>渔业发展</t>
    </r>
  </si>
  <si>
    <r>
      <t xml:space="preserve">      </t>
    </r>
    <r>
      <rPr>
        <sz val="11"/>
        <rFont val="宋体"/>
        <family val="0"/>
      </rPr>
      <t>其他农业农村支出</t>
    </r>
  </si>
  <si>
    <r>
      <t xml:space="preserve">    </t>
    </r>
    <r>
      <rPr>
        <sz val="11"/>
        <rFont val="宋体"/>
        <family val="0"/>
      </rPr>
      <t>林业和草原</t>
    </r>
  </si>
  <si>
    <r>
      <t xml:space="preserve">      </t>
    </r>
    <r>
      <rPr>
        <sz val="11"/>
        <rFont val="宋体"/>
        <family val="0"/>
      </rPr>
      <t>事业机构</t>
    </r>
  </si>
  <si>
    <r>
      <t xml:space="preserve">      </t>
    </r>
    <r>
      <rPr>
        <sz val="11"/>
        <rFont val="宋体"/>
        <family val="0"/>
      </rPr>
      <t>森林资源培育</t>
    </r>
  </si>
  <si>
    <r>
      <t xml:space="preserve">      </t>
    </r>
    <r>
      <rPr>
        <sz val="11"/>
        <rFont val="宋体"/>
        <family val="0"/>
      </rPr>
      <t>技术推广与转化</t>
    </r>
  </si>
  <si>
    <r>
      <t xml:space="preserve">      </t>
    </r>
    <r>
      <rPr>
        <sz val="11"/>
        <rFont val="宋体"/>
        <family val="0"/>
      </rPr>
      <t>森林资源管理</t>
    </r>
  </si>
  <si>
    <r>
      <t xml:space="preserve">      </t>
    </r>
    <r>
      <rPr>
        <sz val="11"/>
        <rFont val="宋体"/>
        <family val="0"/>
      </rPr>
      <t>森林生态效益补偿</t>
    </r>
  </si>
  <si>
    <r>
      <t xml:space="preserve">      </t>
    </r>
    <r>
      <rPr>
        <sz val="11"/>
        <rFont val="宋体"/>
        <family val="0"/>
      </rPr>
      <t>动植物保护</t>
    </r>
  </si>
  <si>
    <r>
      <t xml:space="preserve">      </t>
    </r>
    <r>
      <rPr>
        <sz val="11"/>
        <rFont val="宋体"/>
        <family val="0"/>
      </rPr>
      <t>林业草原防灾减灾</t>
    </r>
  </si>
  <si>
    <r>
      <t xml:space="preserve">      </t>
    </r>
    <r>
      <rPr>
        <sz val="11"/>
        <rFont val="宋体"/>
        <family val="0"/>
      </rPr>
      <t>其他林业和草原支出</t>
    </r>
  </si>
  <si>
    <r>
      <t xml:space="preserve">    </t>
    </r>
    <r>
      <rPr>
        <sz val="11"/>
        <rFont val="宋体"/>
        <family val="0"/>
      </rPr>
      <t>水利</t>
    </r>
  </si>
  <si>
    <r>
      <t xml:space="preserve">      </t>
    </r>
    <r>
      <rPr>
        <sz val="11"/>
        <rFont val="宋体"/>
        <family val="0"/>
      </rPr>
      <t>水利行业业务管理</t>
    </r>
  </si>
  <si>
    <r>
      <t xml:space="preserve">      </t>
    </r>
    <r>
      <rPr>
        <sz val="11"/>
        <rFont val="宋体"/>
        <family val="0"/>
      </rPr>
      <t>水利工程建设</t>
    </r>
  </si>
  <si>
    <r>
      <t xml:space="preserve">      </t>
    </r>
    <r>
      <rPr>
        <sz val="11"/>
        <rFont val="宋体"/>
        <family val="0"/>
      </rPr>
      <t>水利工程运行与维护</t>
    </r>
  </si>
  <si>
    <r>
      <t xml:space="preserve">      </t>
    </r>
    <r>
      <rPr>
        <sz val="11"/>
        <rFont val="宋体"/>
        <family val="0"/>
      </rPr>
      <t>水利执法监督</t>
    </r>
  </si>
  <si>
    <r>
      <t xml:space="preserve">      </t>
    </r>
    <r>
      <rPr>
        <sz val="11"/>
        <rFont val="宋体"/>
        <family val="0"/>
      </rPr>
      <t>水土保持</t>
    </r>
  </si>
  <si>
    <r>
      <t xml:space="preserve">      </t>
    </r>
    <r>
      <rPr>
        <sz val="11"/>
        <rFont val="宋体"/>
        <family val="0"/>
      </rPr>
      <t>水资源节约管理与保护</t>
    </r>
  </si>
  <si>
    <r>
      <t xml:space="preserve">      </t>
    </r>
    <r>
      <rPr>
        <sz val="11"/>
        <rFont val="宋体"/>
        <family val="0"/>
      </rPr>
      <t>水文测报</t>
    </r>
  </si>
  <si>
    <r>
      <t xml:space="preserve">      </t>
    </r>
    <r>
      <rPr>
        <sz val="11"/>
        <rFont val="宋体"/>
        <family val="0"/>
      </rPr>
      <t>防汛</t>
    </r>
  </si>
  <si>
    <r>
      <t xml:space="preserve">      </t>
    </r>
    <r>
      <rPr>
        <sz val="11"/>
        <rFont val="宋体"/>
        <family val="0"/>
      </rPr>
      <t>农村水利</t>
    </r>
  </si>
  <si>
    <r>
      <t xml:space="preserve">      </t>
    </r>
    <r>
      <rPr>
        <sz val="11"/>
        <rFont val="宋体"/>
        <family val="0"/>
      </rPr>
      <t>水利技术推广</t>
    </r>
  </si>
  <si>
    <r>
      <t xml:space="preserve">      </t>
    </r>
    <r>
      <rPr>
        <sz val="11"/>
        <rFont val="宋体"/>
        <family val="0"/>
      </rPr>
      <t>大中型水库移民后期扶持专项支出</t>
    </r>
  </si>
  <si>
    <r>
      <t xml:space="preserve">      </t>
    </r>
    <r>
      <rPr>
        <sz val="11"/>
        <rFont val="宋体"/>
        <family val="0"/>
      </rPr>
      <t>信息管理</t>
    </r>
  </si>
  <si>
    <r>
      <t xml:space="preserve">      </t>
    </r>
    <r>
      <rPr>
        <sz val="11"/>
        <rFont val="宋体"/>
        <family val="0"/>
      </rPr>
      <t>水利建设征地及移民支出</t>
    </r>
  </si>
  <si>
    <r>
      <t xml:space="preserve">      </t>
    </r>
    <r>
      <rPr>
        <sz val="11"/>
        <rFont val="宋体"/>
        <family val="0"/>
      </rPr>
      <t>其他水利支出</t>
    </r>
  </si>
  <si>
    <r>
      <t xml:space="preserve">    </t>
    </r>
    <r>
      <rPr>
        <sz val="11"/>
        <rFont val="宋体"/>
        <family val="0"/>
      </rPr>
      <t>巩固脱贫衔接乡村振兴</t>
    </r>
  </si>
  <si>
    <r>
      <t xml:space="preserve">      </t>
    </r>
    <r>
      <rPr>
        <sz val="11"/>
        <rFont val="宋体"/>
        <family val="0"/>
      </rPr>
      <t>农村基础设施建设</t>
    </r>
  </si>
  <si>
    <r>
      <t xml:space="preserve">      </t>
    </r>
    <r>
      <rPr>
        <sz val="11"/>
        <rFont val="宋体"/>
        <family val="0"/>
      </rPr>
      <t>生产发展</t>
    </r>
  </si>
  <si>
    <r>
      <t xml:space="preserve">      </t>
    </r>
    <r>
      <rPr>
        <sz val="11"/>
        <rFont val="宋体"/>
        <family val="0"/>
      </rPr>
      <t>其他巩固脱贫衔接乡村振兴支出</t>
    </r>
  </si>
  <si>
    <r>
      <t xml:space="preserve">    </t>
    </r>
    <r>
      <rPr>
        <sz val="11"/>
        <rFont val="宋体"/>
        <family val="0"/>
      </rPr>
      <t>农村综合改革</t>
    </r>
  </si>
  <si>
    <r>
      <t xml:space="preserve">      </t>
    </r>
    <r>
      <rPr>
        <sz val="11"/>
        <rFont val="宋体"/>
        <family val="0"/>
      </rPr>
      <t>其他农村综合改革支出</t>
    </r>
  </si>
  <si>
    <r>
      <t xml:space="preserve">    </t>
    </r>
    <r>
      <rPr>
        <sz val="11"/>
        <rFont val="宋体"/>
        <family val="0"/>
      </rPr>
      <t>普惠金融发展支出</t>
    </r>
  </si>
  <si>
    <r>
      <t xml:space="preserve">      </t>
    </r>
    <r>
      <rPr>
        <sz val="11"/>
        <rFont val="宋体"/>
        <family val="0"/>
      </rPr>
      <t>创业担保贷款贴息及奖补</t>
    </r>
  </si>
  <si>
    <r>
      <t xml:space="preserve">      </t>
    </r>
    <r>
      <rPr>
        <sz val="11"/>
        <rFont val="宋体"/>
        <family val="0"/>
      </rPr>
      <t>其他普惠金融发展支出</t>
    </r>
  </si>
  <si>
    <r>
      <t xml:space="preserve">    </t>
    </r>
    <r>
      <rPr>
        <sz val="11"/>
        <rFont val="宋体"/>
        <family val="0"/>
      </rPr>
      <t>其他农林水支出</t>
    </r>
  </si>
  <si>
    <r>
      <t xml:space="preserve">      </t>
    </r>
    <r>
      <rPr>
        <sz val="11"/>
        <rFont val="宋体"/>
        <family val="0"/>
      </rPr>
      <t>其他农林水支出</t>
    </r>
  </si>
  <si>
    <r>
      <t xml:space="preserve">  </t>
    </r>
    <r>
      <rPr>
        <sz val="11"/>
        <rFont val="宋体"/>
        <family val="0"/>
      </rPr>
      <t>交通运输支出</t>
    </r>
  </si>
  <si>
    <r>
      <t xml:space="preserve">    </t>
    </r>
    <r>
      <rPr>
        <sz val="11"/>
        <rFont val="宋体"/>
        <family val="0"/>
      </rPr>
      <t>公路水路运输</t>
    </r>
  </si>
  <si>
    <r>
      <t xml:space="preserve">      </t>
    </r>
    <r>
      <rPr>
        <sz val="11"/>
        <rFont val="宋体"/>
        <family val="0"/>
      </rPr>
      <t>公路建设</t>
    </r>
  </si>
  <si>
    <r>
      <t xml:space="preserve">      </t>
    </r>
    <r>
      <rPr>
        <sz val="11"/>
        <rFont val="宋体"/>
        <family val="0"/>
      </rPr>
      <t>公路和运输安全</t>
    </r>
  </si>
  <si>
    <r>
      <t xml:space="preserve">      </t>
    </r>
    <r>
      <rPr>
        <sz val="11"/>
        <rFont val="宋体"/>
        <family val="0"/>
      </rPr>
      <t>公路运输管理</t>
    </r>
  </si>
  <si>
    <r>
      <t xml:space="preserve">      </t>
    </r>
    <r>
      <rPr>
        <sz val="11"/>
        <rFont val="宋体"/>
        <family val="0"/>
      </rPr>
      <t>航道维护</t>
    </r>
  </si>
  <si>
    <r>
      <t xml:space="preserve">      </t>
    </r>
    <r>
      <rPr>
        <sz val="11"/>
        <rFont val="宋体"/>
        <family val="0"/>
      </rPr>
      <t>水路运输管理支出</t>
    </r>
  </si>
  <si>
    <r>
      <t xml:space="preserve">      </t>
    </r>
    <r>
      <rPr>
        <sz val="11"/>
        <rFont val="宋体"/>
        <family val="0"/>
      </rPr>
      <t>其他公路水路运输支出</t>
    </r>
  </si>
  <si>
    <r>
      <t xml:space="preserve">    </t>
    </r>
    <r>
      <rPr>
        <sz val="11"/>
        <rFont val="宋体"/>
        <family val="0"/>
      </rPr>
      <t>铁路运输</t>
    </r>
  </si>
  <si>
    <r>
      <t xml:space="preserve">      </t>
    </r>
    <r>
      <rPr>
        <sz val="11"/>
        <rFont val="宋体"/>
        <family val="0"/>
      </rPr>
      <t>其他铁路运输支出</t>
    </r>
  </si>
  <si>
    <r>
      <t xml:space="preserve">    </t>
    </r>
    <r>
      <rPr>
        <sz val="11"/>
        <rFont val="宋体"/>
        <family val="0"/>
      </rPr>
      <t>邮政业支出</t>
    </r>
  </si>
  <si>
    <r>
      <t xml:space="preserve">      </t>
    </r>
    <r>
      <rPr>
        <sz val="11"/>
        <rFont val="宋体"/>
        <family val="0"/>
      </rPr>
      <t>行业监管</t>
    </r>
  </si>
  <si>
    <r>
      <t xml:space="preserve">    </t>
    </r>
    <r>
      <rPr>
        <sz val="11"/>
        <rFont val="宋体"/>
        <family val="0"/>
      </rPr>
      <t>其他交通运输支出</t>
    </r>
  </si>
  <si>
    <r>
      <t xml:space="preserve">      </t>
    </r>
    <r>
      <rPr>
        <sz val="11"/>
        <rFont val="宋体"/>
        <family val="0"/>
      </rPr>
      <t>公共交通运营补助</t>
    </r>
  </si>
  <si>
    <r>
      <t xml:space="preserve">      </t>
    </r>
    <r>
      <rPr>
        <sz val="11"/>
        <rFont val="宋体"/>
        <family val="0"/>
      </rPr>
      <t>其他交通运输支出</t>
    </r>
  </si>
  <si>
    <r>
      <t xml:space="preserve">  </t>
    </r>
    <r>
      <rPr>
        <sz val="11"/>
        <rFont val="宋体"/>
        <family val="0"/>
      </rPr>
      <t>资源勘探工业信息等支出</t>
    </r>
  </si>
  <si>
    <r>
      <t xml:space="preserve">    </t>
    </r>
    <r>
      <rPr>
        <sz val="11"/>
        <rFont val="宋体"/>
        <family val="0"/>
      </rPr>
      <t>制造业</t>
    </r>
  </si>
  <si>
    <r>
      <t xml:space="preserve">      </t>
    </r>
    <r>
      <rPr>
        <sz val="11"/>
        <rFont val="宋体"/>
        <family val="0"/>
      </rPr>
      <t>其他制造业支出</t>
    </r>
  </si>
  <si>
    <r>
      <t xml:space="preserve">    </t>
    </r>
    <r>
      <rPr>
        <sz val="11"/>
        <rFont val="宋体"/>
        <family val="0"/>
      </rPr>
      <t>工业和信息产业监管</t>
    </r>
  </si>
  <si>
    <r>
      <t xml:space="preserve">      </t>
    </r>
    <r>
      <rPr>
        <sz val="11"/>
        <rFont val="宋体"/>
        <family val="0"/>
      </rPr>
      <t>其他工业和信息产业监管支出</t>
    </r>
  </si>
  <si>
    <r>
      <t xml:space="preserve">    </t>
    </r>
    <r>
      <rPr>
        <sz val="11"/>
        <rFont val="宋体"/>
        <family val="0"/>
      </rPr>
      <t>国有资产监管</t>
    </r>
  </si>
  <si>
    <r>
      <t xml:space="preserve">    </t>
    </r>
    <r>
      <rPr>
        <sz val="11"/>
        <rFont val="宋体"/>
        <family val="0"/>
      </rPr>
      <t>支持中小企业发展和管理支出</t>
    </r>
  </si>
  <si>
    <r>
      <t xml:space="preserve">      </t>
    </r>
    <r>
      <rPr>
        <sz val="11"/>
        <rFont val="宋体"/>
        <family val="0"/>
      </rPr>
      <t>中小企业发展专项</t>
    </r>
  </si>
  <si>
    <r>
      <t xml:space="preserve">  </t>
    </r>
    <r>
      <rPr>
        <sz val="11"/>
        <rFont val="宋体"/>
        <family val="0"/>
      </rPr>
      <t>商业服务业等支出</t>
    </r>
  </si>
  <si>
    <r>
      <t xml:space="preserve">    </t>
    </r>
    <r>
      <rPr>
        <sz val="11"/>
        <rFont val="宋体"/>
        <family val="0"/>
      </rPr>
      <t>商业流通事务</t>
    </r>
  </si>
  <si>
    <r>
      <t xml:space="preserve">      </t>
    </r>
    <r>
      <rPr>
        <sz val="11"/>
        <rFont val="宋体"/>
        <family val="0"/>
      </rPr>
      <t>其他商业流通事务支出</t>
    </r>
  </si>
  <si>
    <r>
      <t xml:space="preserve">    </t>
    </r>
    <r>
      <rPr>
        <sz val="11"/>
        <rFont val="宋体"/>
        <family val="0"/>
      </rPr>
      <t>涉外发展服务支出</t>
    </r>
  </si>
  <si>
    <r>
      <t xml:space="preserve">      </t>
    </r>
    <r>
      <rPr>
        <sz val="11"/>
        <rFont val="宋体"/>
        <family val="0"/>
      </rPr>
      <t>其他涉外发展服务支出</t>
    </r>
  </si>
  <si>
    <r>
      <t xml:space="preserve">    </t>
    </r>
    <r>
      <rPr>
        <sz val="11"/>
        <rFont val="宋体"/>
        <family val="0"/>
      </rPr>
      <t>其他商业服务业等支出</t>
    </r>
  </si>
  <si>
    <r>
      <t xml:space="preserve">      </t>
    </r>
    <r>
      <rPr>
        <sz val="11"/>
        <rFont val="宋体"/>
        <family val="0"/>
      </rPr>
      <t>其他商业服务业等支出</t>
    </r>
  </si>
  <si>
    <r>
      <t xml:space="preserve">  </t>
    </r>
    <r>
      <rPr>
        <sz val="11"/>
        <rFont val="宋体"/>
        <family val="0"/>
      </rPr>
      <t>金融支出</t>
    </r>
  </si>
  <si>
    <r>
      <t xml:space="preserve">    </t>
    </r>
    <r>
      <rPr>
        <sz val="11"/>
        <rFont val="宋体"/>
        <family val="0"/>
      </rPr>
      <t>金融发展支出</t>
    </r>
  </si>
  <si>
    <r>
      <t xml:space="preserve">      </t>
    </r>
    <r>
      <rPr>
        <sz val="11"/>
        <rFont val="宋体"/>
        <family val="0"/>
      </rPr>
      <t>其他金融发展支出</t>
    </r>
  </si>
  <si>
    <r>
      <t xml:space="preserve">  </t>
    </r>
    <r>
      <rPr>
        <sz val="11"/>
        <rFont val="宋体"/>
        <family val="0"/>
      </rPr>
      <t>援助其他地区支出</t>
    </r>
  </si>
  <si>
    <r>
      <t xml:space="preserve">    </t>
    </r>
    <r>
      <rPr>
        <sz val="11"/>
        <rFont val="宋体"/>
        <family val="0"/>
      </rPr>
      <t>一般公共服务</t>
    </r>
  </si>
  <si>
    <r>
      <t xml:space="preserve">    </t>
    </r>
    <r>
      <rPr>
        <sz val="11"/>
        <rFont val="宋体"/>
        <family val="0"/>
      </rPr>
      <t>其他支出</t>
    </r>
  </si>
  <si>
    <r>
      <t xml:space="preserve">  </t>
    </r>
    <r>
      <rPr>
        <sz val="11"/>
        <rFont val="宋体"/>
        <family val="0"/>
      </rPr>
      <t>自然资源海洋气象等支出</t>
    </r>
  </si>
  <si>
    <r>
      <t xml:space="preserve">    </t>
    </r>
    <r>
      <rPr>
        <sz val="11"/>
        <rFont val="宋体"/>
        <family val="0"/>
      </rPr>
      <t>自然资源事务</t>
    </r>
  </si>
  <si>
    <r>
      <t xml:space="preserve">      </t>
    </r>
    <r>
      <rPr>
        <sz val="11"/>
        <rFont val="宋体"/>
        <family val="0"/>
      </rPr>
      <t>基础测绘与地理信息监管</t>
    </r>
  </si>
  <si>
    <r>
      <t xml:space="preserve">      </t>
    </r>
    <r>
      <rPr>
        <sz val="11"/>
        <rFont val="宋体"/>
        <family val="0"/>
      </rPr>
      <t>其他自然资源事务支出</t>
    </r>
  </si>
  <si>
    <r>
      <t xml:space="preserve">    </t>
    </r>
    <r>
      <rPr>
        <sz val="11"/>
        <rFont val="宋体"/>
        <family val="0"/>
      </rPr>
      <t>气象事务</t>
    </r>
  </si>
  <si>
    <r>
      <t xml:space="preserve">      </t>
    </r>
    <r>
      <rPr>
        <sz val="11"/>
        <rFont val="宋体"/>
        <family val="0"/>
      </rPr>
      <t>气象服务</t>
    </r>
  </si>
  <si>
    <r>
      <t xml:space="preserve">      </t>
    </r>
    <r>
      <rPr>
        <sz val="11"/>
        <rFont val="宋体"/>
        <family val="0"/>
      </rPr>
      <t>气象装备保障维护</t>
    </r>
  </si>
  <si>
    <r>
      <t xml:space="preserve">      </t>
    </r>
    <r>
      <rPr>
        <sz val="11"/>
        <rFont val="宋体"/>
        <family val="0"/>
      </rPr>
      <t>气象基础设施建设与维修</t>
    </r>
  </si>
  <si>
    <r>
      <t xml:space="preserve">      </t>
    </r>
    <r>
      <rPr>
        <sz val="11"/>
        <rFont val="宋体"/>
        <family val="0"/>
      </rPr>
      <t>其他气象事务支出</t>
    </r>
  </si>
  <si>
    <r>
      <t xml:space="preserve">  </t>
    </r>
    <r>
      <rPr>
        <sz val="11"/>
        <rFont val="宋体"/>
        <family val="0"/>
      </rPr>
      <t>住房保障支出</t>
    </r>
  </si>
  <si>
    <r>
      <t xml:space="preserve">    </t>
    </r>
    <r>
      <rPr>
        <sz val="11"/>
        <rFont val="宋体"/>
        <family val="0"/>
      </rPr>
      <t>保障性安居工程支出</t>
    </r>
  </si>
  <si>
    <r>
      <t xml:space="preserve">      </t>
    </r>
    <r>
      <rPr>
        <sz val="11"/>
        <rFont val="宋体"/>
        <family val="0"/>
      </rPr>
      <t>公共租赁住房</t>
    </r>
  </si>
  <si>
    <r>
      <t xml:space="preserve">      </t>
    </r>
    <r>
      <rPr>
        <sz val="11"/>
        <rFont val="宋体"/>
        <family val="0"/>
      </rPr>
      <t>保障性住房租金补贴</t>
    </r>
  </si>
  <si>
    <r>
      <t xml:space="preserve">      </t>
    </r>
    <r>
      <rPr>
        <sz val="11"/>
        <rFont val="宋体"/>
        <family val="0"/>
      </rPr>
      <t>老旧小区改造</t>
    </r>
  </si>
  <si>
    <r>
      <t xml:space="preserve">    </t>
    </r>
    <r>
      <rPr>
        <sz val="11"/>
        <rFont val="宋体"/>
        <family val="0"/>
      </rPr>
      <t>住房改革支出</t>
    </r>
  </si>
  <si>
    <r>
      <t xml:space="preserve">      </t>
    </r>
    <r>
      <rPr>
        <sz val="11"/>
        <rFont val="宋体"/>
        <family val="0"/>
      </rPr>
      <t>住房公积金</t>
    </r>
  </si>
  <si>
    <r>
      <t xml:space="preserve">      </t>
    </r>
    <r>
      <rPr>
        <sz val="11"/>
        <rFont val="宋体"/>
        <family val="0"/>
      </rPr>
      <t>提租补贴</t>
    </r>
  </si>
  <si>
    <r>
      <t xml:space="preserve">    </t>
    </r>
    <r>
      <rPr>
        <sz val="11"/>
        <rFont val="宋体"/>
        <family val="0"/>
      </rPr>
      <t>城乡社区住宅</t>
    </r>
  </si>
  <si>
    <r>
      <t xml:space="preserve">      </t>
    </r>
    <r>
      <rPr>
        <sz val="11"/>
        <rFont val="宋体"/>
        <family val="0"/>
      </rPr>
      <t>住房公积金管理</t>
    </r>
  </si>
  <si>
    <r>
      <t xml:space="preserve">  </t>
    </r>
    <r>
      <rPr>
        <sz val="11"/>
        <rFont val="宋体"/>
        <family val="0"/>
      </rPr>
      <t>粮油物资储备支出</t>
    </r>
  </si>
  <si>
    <r>
      <t xml:space="preserve">    </t>
    </r>
    <r>
      <rPr>
        <sz val="11"/>
        <rFont val="宋体"/>
        <family val="0"/>
      </rPr>
      <t>粮油物资事务</t>
    </r>
  </si>
  <si>
    <r>
      <t xml:space="preserve">      </t>
    </r>
    <r>
      <rPr>
        <sz val="11"/>
        <rFont val="宋体"/>
        <family val="0"/>
      </rPr>
      <t>粮食财务挂账利息补贴</t>
    </r>
  </si>
  <si>
    <r>
      <t xml:space="preserve">      </t>
    </r>
    <r>
      <rPr>
        <sz val="11"/>
        <rFont val="宋体"/>
        <family val="0"/>
      </rPr>
      <t>其他粮油物资事务支出</t>
    </r>
  </si>
  <si>
    <r>
      <t xml:space="preserve">    </t>
    </r>
    <r>
      <rPr>
        <sz val="11"/>
        <rFont val="宋体"/>
        <family val="0"/>
      </rPr>
      <t>粮油储备</t>
    </r>
  </si>
  <si>
    <r>
      <t xml:space="preserve">      </t>
    </r>
    <r>
      <rPr>
        <sz val="11"/>
        <rFont val="宋体"/>
        <family val="0"/>
      </rPr>
      <t>储备粮油补贴</t>
    </r>
  </si>
  <si>
    <r>
      <t xml:space="preserve">  </t>
    </r>
    <r>
      <rPr>
        <sz val="11"/>
        <rFont val="宋体"/>
        <family val="0"/>
      </rPr>
      <t>灾害防治及应急管理支出</t>
    </r>
  </si>
  <si>
    <r>
      <t xml:space="preserve">    </t>
    </r>
    <r>
      <rPr>
        <sz val="11"/>
        <rFont val="宋体"/>
        <family val="0"/>
      </rPr>
      <t>应急管理事务</t>
    </r>
  </si>
  <si>
    <r>
      <t xml:space="preserve">      </t>
    </r>
    <r>
      <rPr>
        <sz val="11"/>
        <rFont val="宋体"/>
        <family val="0"/>
      </rPr>
      <t>灾害风险防治</t>
    </r>
  </si>
  <si>
    <r>
      <t xml:space="preserve">      </t>
    </r>
    <r>
      <rPr>
        <sz val="11"/>
        <rFont val="宋体"/>
        <family val="0"/>
      </rPr>
      <t>安全监管</t>
    </r>
  </si>
  <si>
    <r>
      <t xml:space="preserve">      </t>
    </r>
    <r>
      <rPr>
        <sz val="11"/>
        <rFont val="宋体"/>
        <family val="0"/>
      </rPr>
      <t>应急救援</t>
    </r>
  </si>
  <si>
    <r>
      <t xml:space="preserve">      </t>
    </r>
    <r>
      <rPr>
        <sz val="11"/>
        <rFont val="宋体"/>
        <family val="0"/>
      </rPr>
      <t>应急管理</t>
    </r>
  </si>
  <si>
    <r>
      <t xml:space="preserve">      </t>
    </r>
    <r>
      <rPr>
        <sz val="11"/>
        <rFont val="宋体"/>
        <family val="0"/>
      </rPr>
      <t>其他应急管理支出</t>
    </r>
  </si>
  <si>
    <r>
      <t xml:space="preserve">    </t>
    </r>
    <r>
      <rPr>
        <sz val="11"/>
        <rFont val="宋体"/>
        <family val="0"/>
      </rPr>
      <t>消防救援事务</t>
    </r>
  </si>
  <si>
    <r>
      <t xml:space="preserve">      </t>
    </r>
    <r>
      <rPr>
        <sz val="11"/>
        <rFont val="宋体"/>
        <family val="0"/>
      </rPr>
      <t>消防应急救援</t>
    </r>
  </si>
  <si>
    <r>
      <t xml:space="preserve">      </t>
    </r>
    <r>
      <rPr>
        <sz val="11"/>
        <rFont val="宋体"/>
        <family val="0"/>
      </rPr>
      <t>其他消防救援事务支出</t>
    </r>
  </si>
  <si>
    <r>
      <t xml:space="preserve">    </t>
    </r>
    <r>
      <rPr>
        <sz val="11"/>
        <rFont val="宋体"/>
        <family val="0"/>
      </rPr>
      <t>地震事务</t>
    </r>
  </si>
  <si>
    <r>
      <t xml:space="preserve">      </t>
    </r>
    <r>
      <rPr>
        <sz val="11"/>
        <rFont val="宋体"/>
        <family val="0"/>
      </rPr>
      <t>其他地震事务支出</t>
    </r>
  </si>
  <si>
    <r>
      <t xml:space="preserve">    </t>
    </r>
    <r>
      <rPr>
        <sz val="11"/>
        <rFont val="宋体"/>
        <family val="0"/>
      </rPr>
      <t>自然灾害防治</t>
    </r>
  </si>
  <si>
    <r>
      <t xml:space="preserve">      </t>
    </r>
    <r>
      <rPr>
        <sz val="11"/>
        <rFont val="宋体"/>
        <family val="0"/>
      </rPr>
      <t>地质灾害防治</t>
    </r>
  </si>
  <si>
    <r>
      <t xml:space="preserve">    </t>
    </r>
    <r>
      <rPr>
        <sz val="11"/>
        <rFont val="宋体"/>
        <family val="0"/>
      </rPr>
      <t>自然灾害救灾及恢复重建支出</t>
    </r>
  </si>
  <si>
    <r>
      <t xml:space="preserve">      </t>
    </r>
    <r>
      <rPr>
        <sz val="11"/>
        <rFont val="宋体"/>
        <family val="0"/>
      </rPr>
      <t>自然灾害救灾补助</t>
    </r>
  </si>
  <si>
    <r>
      <t xml:space="preserve">      </t>
    </r>
    <r>
      <rPr>
        <sz val="11"/>
        <rFont val="宋体"/>
        <family val="0"/>
      </rPr>
      <t>其他自然灾害救灾及恢复重建支出</t>
    </r>
  </si>
  <si>
    <r>
      <t xml:space="preserve">    </t>
    </r>
    <r>
      <rPr>
        <sz val="11"/>
        <rFont val="宋体"/>
        <family val="0"/>
      </rPr>
      <t>其他灾害防治及应急管理支出</t>
    </r>
  </si>
  <si>
    <r>
      <t xml:space="preserve">      </t>
    </r>
    <r>
      <rPr>
        <sz val="11"/>
        <rFont val="宋体"/>
        <family val="0"/>
      </rPr>
      <t>其他灾害防治及应急管理支出</t>
    </r>
  </si>
  <si>
    <r>
      <t xml:space="preserve">  </t>
    </r>
    <r>
      <rPr>
        <sz val="11"/>
        <rFont val="宋体"/>
        <family val="0"/>
      </rPr>
      <t>其他支出</t>
    </r>
  </si>
  <si>
    <r>
      <t xml:space="preserve">      </t>
    </r>
    <r>
      <rPr>
        <sz val="11"/>
        <rFont val="宋体"/>
        <family val="0"/>
      </rPr>
      <t>其他支出</t>
    </r>
  </si>
  <si>
    <r>
      <t xml:space="preserve">  </t>
    </r>
    <r>
      <rPr>
        <sz val="11"/>
        <rFont val="宋体"/>
        <family val="0"/>
      </rPr>
      <t>债务付息支出</t>
    </r>
  </si>
  <si>
    <r>
      <t xml:space="preserve">    </t>
    </r>
    <r>
      <rPr>
        <sz val="11"/>
        <rFont val="宋体"/>
        <family val="0"/>
      </rPr>
      <t>地方政府一般债务付息支出</t>
    </r>
  </si>
  <si>
    <r>
      <t xml:space="preserve">      </t>
    </r>
    <r>
      <rPr>
        <sz val="11"/>
        <rFont val="宋体"/>
        <family val="0"/>
      </rPr>
      <t>地方政府一般债券付息支出</t>
    </r>
  </si>
  <si>
    <r>
      <t xml:space="preserve">      </t>
    </r>
    <r>
      <rPr>
        <sz val="11"/>
        <rFont val="宋体"/>
        <family val="0"/>
      </rPr>
      <t>地方政府向国际组织借款付息支出</t>
    </r>
  </si>
  <si>
    <r>
      <t xml:space="preserve">  </t>
    </r>
    <r>
      <rPr>
        <sz val="11"/>
        <rFont val="宋体"/>
        <family val="0"/>
      </rPr>
      <t>债务发行费用支出</t>
    </r>
  </si>
  <si>
    <r>
      <t xml:space="preserve">    </t>
    </r>
    <r>
      <rPr>
        <sz val="11"/>
        <rFont val="宋体"/>
        <family val="0"/>
      </rPr>
      <t>地方政府一般债务发行费用支出</t>
    </r>
  </si>
  <si>
    <t>二、转移性支出合计</t>
  </si>
  <si>
    <r>
      <t xml:space="preserve">  </t>
    </r>
    <r>
      <rPr>
        <sz val="11"/>
        <rFont val="宋体"/>
        <family val="0"/>
      </rPr>
      <t>一般性转移支付</t>
    </r>
  </si>
  <si>
    <r>
      <t xml:space="preserve">    </t>
    </r>
    <r>
      <rPr>
        <sz val="11"/>
        <rFont val="宋体"/>
        <family val="0"/>
      </rPr>
      <t>固定数额补助支出</t>
    </r>
  </si>
  <si>
    <r>
      <t xml:space="preserve">  </t>
    </r>
    <r>
      <rPr>
        <sz val="11"/>
        <rFont val="宋体"/>
        <family val="0"/>
      </rPr>
      <t>专项转移支付</t>
    </r>
  </si>
  <si>
    <r>
      <t xml:space="preserve">    </t>
    </r>
    <r>
      <rPr>
        <sz val="11"/>
        <rFont val="宋体"/>
        <family val="0"/>
      </rPr>
      <t>公共安全（专项转移支付）</t>
    </r>
  </si>
  <si>
    <r>
      <t xml:space="preserve">    </t>
    </r>
    <r>
      <rPr>
        <sz val="11"/>
        <rFont val="宋体"/>
        <family val="0"/>
      </rPr>
      <t>社会保障和就业（专项转移支付）</t>
    </r>
  </si>
  <si>
    <r>
      <t xml:space="preserve">    </t>
    </r>
    <r>
      <rPr>
        <sz val="11"/>
        <rFont val="宋体"/>
        <family val="0"/>
      </rPr>
      <t>节能环保（专项转移支付）</t>
    </r>
  </si>
  <si>
    <r>
      <t xml:space="preserve">    </t>
    </r>
    <r>
      <rPr>
        <sz val="11"/>
        <rFont val="宋体"/>
        <family val="0"/>
      </rPr>
      <t>城乡社区（专项转移支付）</t>
    </r>
  </si>
  <si>
    <r>
      <t xml:space="preserve">    </t>
    </r>
    <r>
      <rPr>
        <sz val="11"/>
        <rFont val="宋体"/>
        <family val="0"/>
      </rPr>
      <t>农林水（专项转移支付）</t>
    </r>
  </si>
  <si>
    <r>
      <t xml:space="preserve">    </t>
    </r>
    <r>
      <rPr>
        <sz val="11"/>
        <rFont val="宋体"/>
        <family val="0"/>
      </rPr>
      <t>灾害防治及应急管理（专项转移支付）</t>
    </r>
  </si>
  <si>
    <r>
      <t xml:space="preserve">    </t>
    </r>
    <r>
      <rPr>
        <sz val="11"/>
        <rFont val="宋体"/>
        <family val="0"/>
      </rPr>
      <t>其他支出（专项转移支付）</t>
    </r>
  </si>
  <si>
    <r>
      <t xml:space="preserve">  </t>
    </r>
    <r>
      <rPr>
        <sz val="11"/>
        <rFont val="宋体"/>
        <family val="0"/>
      </rPr>
      <t>上解支出</t>
    </r>
  </si>
  <si>
    <r>
      <t xml:space="preserve">    </t>
    </r>
    <r>
      <rPr>
        <sz val="11"/>
        <rFont val="宋体"/>
        <family val="0"/>
      </rPr>
      <t>体制上解支出</t>
    </r>
  </si>
  <si>
    <r>
      <t xml:space="preserve">  </t>
    </r>
    <r>
      <rPr>
        <sz val="11"/>
        <rFont val="宋体"/>
        <family val="0"/>
      </rPr>
      <t>年终结余</t>
    </r>
  </si>
  <si>
    <r>
      <t xml:space="preserve">     </t>
    </r>
    <r>
      <rPr>
        <sz val="11"/>
        <rFont val="宋体"/>
        <family val="0"/>
      </rPr>
      <t>一般公共预算年终结余</t>
    </r>
  </si>
  <si>
    <r>
      <t xml:space="preserve">  </t>
    </r>
    <r>
      <rPr>
        <sz val="11"/>
        <rFont val="宋体"/>
        <family val="0"/>
      </rPr>
      <t>安排预算稳定调节基金</t>
    </r>
  </si>
  <si>
    <r>
      <t xml:space="preserve">  </t>
    </r>
    <r>
      <rPr>
        <sz val="11"/>
        <rFont val="宋体"/>
        <family val="0"/>
      </rPr>
      <t>地方政府一般债务还本支出</t>
    </r>
  </si>
  <si>
    <r>
      <t xml:space="preserve">    </t>
    </r>
    <r>
      <rPr>
        <sz val="11"/>
        <rFont val="宋体"/>
        <family val="0"/>
      </rPr>
      <t>地方政府一般债券还本支出</t>
    </r>
  </si>
  <si>
    <t>附表5</t>
  </si>
  <si>
    <t>市本级2022年一般公共预算对下专项转移支付执行表</t>
  </si>
  <si>
    <t>对下专项</t>
  </si>
  <si>
    <t>小  计</t>
  </si>
  <si>
    <t>预算数</t>
  </si>
  <si>
    <t>分地区情况</t>
  </si>
  <si>
    <t>曾都区</t>
  </si>
  <si>
    <t>高新区</t>
  </si>
  <si>
    <t>大洪山</t>
  </si>
  <si>
    <t>广水</t>
  </si>
  <si>
    <t>随县</t>
  </si>
  <si>
    <r>
      <rPr>
        <sz val="10"/>
        <rFont val="宋体"/>
        <family val="0"/>
      </rPr>
      <t>网格化管理</t>
    </r>
  </si>
  <si>
    <r>
      <rPr>
        <sz val="10"/>
        <rFont val="宋体"/>
        <family val="0"/>
      </rPr>
      <t>城区主街道环卫市场化改革</t>
    </r>
  </si>
  <si>
    <r>
      <rPr>
        <sz val="10"/>
        <rFont val="宋体"/>
        <family val="0"/>
      </rPr>
      <t>城区治安防控体系建设</t>
    </r>
  </si>
  <si>
    <t>乡村振兴专项经费</t>
  </si>
  <si>
    <t>红色物业奖补</t>
  </si>
  <si>
    <t>企业奖励资金</t>
  </si>
  <si>
    <t>城北新区污水处理费</t>
  </si>
  <si>
    <t>社区工作者薪酬保障</t>
  </si>
  <si>
    <t>就业补助资金</t>
  </si>
  <si>
    <r>
      <rPr>
        <sz val="10"/>
        <rFont val="宋体"/>
        <family val="0"/>
      </rPr>
      <t>区县补助</t>
    </r>
  </si>
  <si>
    <r>
      <t>附表</t>
    </r>
    <r>
      <rPr>
        <sz val="12"/>
        <color indexed="8"/>
        <rFont val="Times New Roman"/>
        <family val="0"/>
      </rPr>
      <t>6</t>
    </r>
  </si>
  <si>
    <r>
      <rPr>
        <sz val="20"/>
        <rFont val="方正大标宋简体"/>
        <family val="0"/>
      </rPr>
      <t>全市</t>
    </r>
    <r>
      <rPr>
        <sz val="20"/>
        <rFont val="Times New Roman"/>
        <family val="0"/>
      </rPr>
      <t>2022</t>
    </r>
    <r>
      <rPr>
        <sz val="20"/>
        <rFont val="方正大标宋简体"/>
        <family val="0"/>
      </rPr>
      <t>年地方政府一般债务余额限额表</t>
    </r>
  </si>
  <si>
    <r>
      <t xml:space="preserve">                                                                                                      </t>
    </r>
    <r>
      <rPr>
        <sz val="11"/>
        <rFont val="宋体"/>
        <family val="0"/>
      </rPr>
      <t>单位：万元</t>
    </r>
  </si>
  <si>
    <r>
      <rPr>
        <sz val="11"/>
        <rFont val="黑体"/>
        <family val="0"/>
      </rPr>
      <t>地</t>
    </r>
    <r>
      <rPr>
        <sz val="11"/>
        <rFont val="Times New Roman"/>
        <family val="0"/>
      </rPr>
      <t xml:space="preserve"> </t>
    </r>
    <r>
      <rPr>
        <sz val="11"/>
        <rFont val="黑体"/>
        <family val="0"/>
      </rPr>
      <t>区</t>
    </r>
  </si>
  <si>
    <r>
      <rPr>
        <sz val="11"/>
        <rFont val="黑体"/>
        <family val="0"/>
      </rPr>
      <t>一般债务</t>
    </r>
  </si>
  <si>
    <r>
      <rPr>
        <sz val="11"/>
        <rFont val="黑体"/>
        <family val="0"/>
      </rPr>
      <t>余额</t>
    </r>
  </si>
  <si>
    <r>
      <rPr>
        <sz val="11"/>
        <rFont val="黑体"/>
        <family val="0"/>
      </rPr>
      <t>限额</t>
    </r>
  </si>
  <si>
    <r>
      <t xml:space="preserve">  </t>
    </r>
    <r>
      <rPr>
        <sz val="11"/>
        <rFont val="宋体"/>
        <family val="0"/>
      </rPr>
      <t>随州市</t>
    </r>
  </si>
  <si>
    <r>
      <t xml:space="preserve">    </t>
    </r>
    <r>
      <rPr>
        <sz val="11"/>
        <rFont val="宋体"/>
        <family val="0"/>
      </rPr>
      <t>随州市本级</t>
    </r>
  </si>
  <si>
    <r>
      <t xml:space="preserve">    </t>
    </r>
    <r>
      <rPr>
        <sz val="11"/>
        <rFont val="宋体"/>
        <family val="0"/>
      </rPr>
      <t>曾都区</t>
    </r>
  </si>
  <si>
    <r>
      <t xml:space="preserve">    </t>
    </r>
    <r>
      <rPr>
        <sz val="11"/>
        <rFont val="宋体"/>
        <family val="0"/>
      </rPr>
      <t>随县</t>
    </r>
  </si>
  <si>
    <r>
      <t xml:space="preserve">    </t>
    </r>
    <r>
      <rPr>
        <sz val="11"/>
        <rFont val="宋体"/>
        <family val="0"/>
      </rPr>
      <t>广水市</t>
    </r>
  </si>
  <si>
    <r>
      <t>备注：</t>
    </r>
    <r>
      <rPr>
        <sz val="11"/>
        <rFont val="Times New Roman"/>
        <family val="0"/>
      </rPr>
      <t>1</t>
    </r>
    <r>
      <rPr>
        <sz val="11"/>
        <rFont val="宋体"/>
        <family val="0"/>
      </rPr>
      <t>、</t>
    </r>
    <r>
      <rPr>
        <sz val="11"/>
        <rFont val="Times New Roman"/>
        <family val="0"/>
      </rPr>
      <t>2022</t>
    </r>
    <r>
      <rPr>
        <sz val="11"/>
        <rFont val="宋体"/>
        <family val="0"/>
      </rPr>
      <t>年财政厅核定我市政府债务限额为</t>
    </r>
    <r>
      <rPr>
        <sz val="11"/>
        <rFont val="Times New Roman"/>
        <family val="0"/>
      </rPr>
      <t>2411660</t>
    </r>
    <r>
      <rPr>
        <sz val="11"/>
        <rFont val="宋体"/>
        <family val="0"/>
      </rPr>
      <t>万元（其中</t>
    </r>
    <r>
      <rPr>
        <sz val="11"/>
        <rFont val="Times New Roman"/>
        <family val="0"/>
      </rPr>
      <t>:</t>
    </r>
    <r>
      <rPr>
        <sz val="11"/>
        <rFont val="宋体"/>
        <family val="0"/>
      </rPr>
      <t>一般债务限额</t>
    </r>
    <r>
      <rPr>
        <sz val="11"/>
        <rFont val="Times New Roman"/>
        <family val="0"/>
      </rPr>
      <t>1159971</t>
    </r>
    <r>
      <rPr>
        <sz val="11"/>
        <rFont val="宋体"/>
        <family val="0"/>
      </rPr>
      <t>万元、专项债务限额</t>
    </r>
    <r>
      <rPr>
        <sz val="11"/>
        <rFont val="Times New Roman"/>
        <family val="0"/>
      </rPr>
      <t>1251689</t>
    </r>
    <r>
      <rPr>
        <sz val="11"/>
        <rFont val="宋体"/>
        <family val="0"/>
      </rPr>
      <t>万元），比上年新增债务限额</t>
    </r>
    <r>
      <rPr>
        <sz val="11"/>
        <rFont val="Times New Roman"/>
        <family val="0"/>
      </rPr>
      <t>337378</t>
    </r>
    <r>
      <rPr>
        <sz val="11"/>
        <rFont val="宋体"/>
        <family val="0"/>
      </rPr>
      <t>万元（其中</t>
    </r>
    <r>
      <rPr>
        <sz val="11"/>
        <rFont val="Times New Roman"/>
        <family val="0"/>
      </rPr>
      <t>:</t>
    </r>
    <r>
      <rPr>
        <sz val="11"/>
        <rFont val="宋体"/>
        <family val="0"/>
      </rPr>
      <t>一般债务限额</t>
    </r>
    <r>
      <rPr>
        <sz val="11"/>
        <rFont val="Times New Roman"/>
        <family val="0"/>
      </rPr>
      <t>107362</t>
    </r>
    <r>
      <rPr>
        <sz val="11"/>
        <rFont val="宋体"/>
        <family val="0"/>
      </rPr>
      <t>万元，专项债务限额</t>
    </r>
    <r>
      <rPr>
        <sz val="11"/>
        <rFont val="Times New Roman"/>
        <family val="0"/>
      </rPr>
      <t>230016</t>
    </r>
    <r>
      <rPr>
        <sz val="11"/>
        <rFont val="宋体"/>
        <family val="0"/>
      </rPr>
      <t>万元）。</t>
    </r>
    <r>
      <rPr>
        <sz val="11"/>
        <rFont val="Times New Roman"/>
        <family val="0"/>
      </rPr>
      <t xml:space="preserve">
           2</t>
    </r>
    <r>
      <rPr>
        <sz val="11"/>
        <rFont val="宋体"/>
        <family val="0"/>
      </rPr>
      <t>、</t>
    </r>
    <r>
      <rPr>
        <sz val="11"/>
        <rFont val="Times New Roman"/>
        <family val="0"/>
      </rPr>
      <t>2022</t>
    </r>
    <r>
      <rPr>
        <sz val="11"/>
        <rFont val="宋体"/>
        <family val="0"/>
      </rPr>
      <t>年全市政府债务余额为</t>
    </r>
    <r>
      <rPr>
        <sz val="11"/>
        <rFont val="Times New Roman"/>
        <family val="0"/>
      </rPr>
      <t>2283306</t>
    </r>
    <r>
      <rPr>
        <sz val="11"/>
        <rFont val="宋体"/>
        <family val="0"/>
      </rPr>
      <t>万元（其中：一般债务余额</t>
    </r>
    <r>
      <rPr>
        <sz val="11"/>
        <rFont val="Times New Roman"/>
        <family val="0"/>
      </rPr>
      <t>1031618</t>
    </r>
    <r>
      <rPr>
        <sz val="11"/>
        <rFont val="宋体"/>
        <family val="0"/>
      </rPr>
      <t>万元，专项债务余额</t>
    </r>
    <r>
      <rPr>
        <sz val="11"/>
        <rFont val="Times New Roman"/>
        <family val="0"/>
      </rPr>
      <t>1251688</t>
    </r>
    <r>
      <rPr>
        <sz val="11"/>
        <rFont val="宋体"/>
        <family val="0"/>
      </rPr>
      <t>万元），比上年新增政府债务余额</t>
    </r>
    <r>
      <rPr>
        <sz val="11"/>
        <rFont val="Times New Roman"/>
        <family val="0"/>
      </rPr>
      <t>356675</t>
    </r>
    <r>
      <rPr>
        <sz val="11"/>
        <rFont val="宋体"/>
        <family val="0"/>
      </rPr>
      <t>万元（其中：一般债务余额</t>
    </r>
    <r>
      <rPr>
        <sz val="11"/>
        <rFont val="Times New Roman"/>
        <family val="0"/>
      </rPr>
      <t>60159</t>
    </r>
    <r>
      <rPr>
        <sz val="11"/>
        <rFont val="宋体"/>
        <family val="0"/>
      </rPr>
      <t>万元，专项债务余额</t>
    </r>
    <r>
      <rPr>
        <sz val="11"/>
        <rFont val="Times New Roman"/>
        <family val="0"/>
      </rPr>
      <t>296516</t>
    </r>
    <r>
      <rPr>
        <sz val="11"/>
        <rFont val="宋体"/>
        <family val="0"/>
      </rPr>
      <t>万元），其中：市本级政府债务余额减少45090万元（一般债务余额减少27767万元、专项债务余额减少17323万元，余额减少主要为迁移90987万元余额至曾都区），县市区新增政府债务余额</t>
    </r>
    <r>
      <rPr>
        <sz val="11"/>
        <rFont val="Times New Roman"/>
        <family val="0"/>
      </rPr>
      <t>310778</t>
    </r>
    <r>
      <rPr>
        <sz val="11"/>
        <rFont val="宋体"/>
        <family val="0"/>
      </rPr>
      <t>万元（一般债务余额87926万元、专项债务余额313839万元）。</t>
    </r>
    <r>
      <rPr>
        <sz val="11"/>
        <rFont val="Times New Roman"/>
        <family val="0"/>
      </rPr>
      <t xml:space="preserve">
          </t>
    </r>
    <r>
      <rPr>
        <sz val="11"/>
        <rFont val="宋体"/>
        <family val="0"/>
      </rPr>
      <t>新增政府债务余额具体情况如下：主动偿还政府债务</t>
    </r>
    <r>
      <rPr>
        <sz val="11"/>
        <rFont val="Times New Roman"/>
        <family val="0"/>
      </rPr>
      <t>87437</t>
    </r>
    <r>
      <rPr>
        <sz val="11"/>
        <rFont val="宋体"/>
        <family val="0"/>
      </rPr>
      <t>万元，发行新增政府债券</t>
    </r>
    <r>
      <rPr>
        <sz val="11"/>
        <rFont val="Times New Roman"/>
        <family val="0"/>
      </rPr>
      <t>444112</t>
    </r>
    <r>
      <rPr>
        <sz val="11"/>
        <rFont val="宋体"/>
        <family val="0"/>
      </rPr>
      <t>万元（一般债券</t>
    </r>
    <r>
      <rPr>
        <sz val="11"/>
        <rFont val="Times New Roman"/>
        <family val="0"/>
      </rPr>
      <t>97912</t>
    </r>
    <r>
      <rPr>
        <sz val="11"/>
        <rFont val="宋体"/>
        <family val="0"/>
      </rPr>
      <t>万元、专项债券</t>
    </r>
    <r>
      <rPr>
        <sz val="11"/>
        <rFont val="Times New Roman"/>
        <family val="0"/>
      </rPr>
      <t>346200</t>
    </r>
    <r>
      <rPr>
        <sz val="11"/>
        <rFont val="宋体"/>
        <family val="0"/>
      </rPr>
      <t>万元）。市本级新增政府债券80385万元（一般债券6385万元、专项债券</t>
    </r>
    <r>
      <rPr>
        <sz val="11"/>
        <rFont val="Times New Roman"/>
        <family val="0"/>
      </rPr>
      <t>74000</t>
    </r>
    <r>
      <rPr>
        <sz val="11"/>
        <rFont val="宋体"/>
        <family val="0"/>
      </rPr>
      <t>万元），县市区新增政府债券363727万元（一般债券91527万元、专项债券</t>
    </r>
    <r>
      <rPr>
        <sz val="11"/>
        <rFont val="Times New Roman"/>
        <family val="0"/>
      </rPr>
      <t>272200</t>
    </r>
    <r>
      <rPr>
        <sz val="11"/>
        <rFont val="宋体"/>
        <family val="0"/>
      </rPr>
      <t>万元）。</t>
    </r>
    <r>
      <rPr>
        <sz val="11"/>
        <rFont val="Times New Roman"/>
        <family val="0"/>
      </rPr>
      <t xml:space="preserve">
           3</t>
    </r>
    <r>
      <rPr>
        <sz val="11"/>
        <rFont val="宋体"/>
        <family val="0"/>
      </rPr>
      <t>、市本级新增一般债券6385万元，主要用于：水利、文化旅游、水体改善、城乡社区公共设施建设、棚户区改造、教育、应急保障、市场监督等重点民生领域。</t>
    </r>
    <r>
      <rPr>
        <sz val="11"/>
        <rFont val="Times New Roman"/>
        <family val="0"/>
      </rPr>
      <t xml:space="preserve">
           4</t>
    </r>
    <r>
      <rPr>
        <sz val="11"/>
        <rFont val="宋体"/>
        <family val="0"/>
      </rPr>
      <t>、市本级新增专项债券</t>
    </r>
    <r>
      <rPr>
        <sz val="11"/>
        <rFont val="Times New Roman"/>
        <family val="0"/>
      </rPr>
      <t>74000</t>
    </r>
    <r>
      <rPr>
        <sz val="11"/>
        <rFont val="宋体"/>
        <family val="0"/>
      </rPr>
      <t>万元，主要用于：市城投集团城南新区棚户区改造（涢水南片）（</t>
    </r>
    <r>
      <rPr>
        <sz val="11"/>
        <rFont val="Times New Roman"/>
        <family val="0"/>
      </rPr>
      <t>7</t>
    </r>
    <r>
      <rPr>
        <sz val="11"/>
        <rFont val="宋体"/>
        <family val="0"/>
      </rPr>
      <t>至</t>
    </r>
    <r>
      <rPr>
        <sz val="11"/>
        <rFont val="Times New Roman"/>
        <family val="0"/>
      </rPr>
      <t>12</t>
    </r>
    <r>
      <rPr>
        <sz val="11"/>
        <rFont val="宋体"/>
        <family val="0"/>
      </rPr>
      <t xml:space="preserve">号楼）项目；市建投公司随州市草店子城市综合体建设项目、随州市飞灰填埋场项目、随州市擂鼓墩小区等老旧小区配套道路设施建设项目（博物馆南路-青年西路）、随州市欧阳修小区等老旧小区配套道路设施建设项目（清河路至桃园路）；市草甸子文旅公司随州市草甸子街历史文化街区保护改造建设项目；市水务集团随州市城南新区供水管网配套设施建设项目、随州市老城区供水管网改造项目；市住建委随州市老城区污水收集管网项目。
           5、2022年我市再融资债券150308万元（一般债券50334万元、专项债券99974万元），其中：市本级19917万元（一般债券2826万元、专项债券17091万元），县市区130391万元（一般债券47508万元、专项债券82883万元），全部用于偿还到期债券本金。                       
</t>
    </r>
  </si>
  <si>
    <t>附表7</t>
  </si>
  <si>
    <t>2022年全市政府债券发行及还本付息表</t>
  </si>
  <si>
    <t>项  目</t>
  </si>
  <si>
    <t>全市</t>
  </si>
  <si>
    <t>市本级</t>
  </si>
  <si>
    <r>
      <rPr>
        <b/>
        <sz val="11"/>
        <rFont val="SimSun"/>
        <family val="0"/>
      </rPr>
      <t>合</t>
    </r>
    <r>
      <rPr>
        <b/>
        <sz val="11"/>
        <rFont val="Times New Roman"/>
        <family val="0"/>
      </rPr>
      <t xml:space="preserve">  </t>
    </r>
    <r>
      <rPr>
        <b/>
        <sz val="11"/>
        <rFont val="SimSun"/>
        <family val="0"/>
      </rPr>
      <t>计</t>
    </r>
  </si>
  <si>
    <r>
      <rPr>
        <b/>
        <sz val="11"/>
        <rFont val="SimSun"/>
        <family val="0"/>
      </rPr>
      <t>一、</t>
    </r>
    <r>
      <rPr>
        <b/>
        <sz val="11"/>
        <rFont val="Times New Roman"/>
        <family val="0"/>
      </rPr>
      <t>2022</t>
    </r>
    <r>
      <rPr>
        <b/>
        <sz val="11"/>
        <rFont val="SimSun"/>
        <family val="0"/>
      </rPr>
      <t>年还本预计执行数</t>
    </r>
  </si>
  <si>
    <r>
      <rPr>
        <sz val="11"/>
        <rFont val="SimSun"/>
        <family val="0"/>
      </rPr>
      <t>（一）一般债券</t>
    </r>
  </si>
  <si>
    <r>
      <rPr>
        <sz val="11"/>
        <rFont val="Times New Roman"/>
        <family val="0"/>
      </rPr>
      <t xml:space="preserve">   </t>
    </r>
    <r>
      <rPr>
        <sz val="11"/>
        <rFont val="SimSun"/>
        <family val="0"/>
      </rPr>
      <t>其中：再融资</t>
    </r>
  </si>
  <si>
    <r>
      <rPr>
        <sz val="11"/>
        <rFont val="Times New Roman"/>
        <family val="0"/>
      </rPr>
      <t xml:space="preserve">      </t>
    </r>
    <r>
      <rPr>
        <sz val="11"/>
        <rFont val="SimSun"/>
        <family val="0"/>
      </rPr>
      <t>财政预算安排</t>
    </r>
    <r>
      <rPr>
        <sz val="11"/>
        <rFont val="Times New Roman"/>
        <family val="0"/>
      </rPr>
      <t xml:space="preserve"> </t>
    </r>
  </si>
  <si>
    <r>
      <rPr>
        <sz val="11"/>
        <rFont val="SimSun"/>
        <family val="0"/>
      </rPr>
      <t>（二）专项债券</t>
    </r>
  </si>
  <si>
    <r>
      <rPr>
        <sz val="11"/>
        <rFont val="Times New Roman"/>
        <family val="0"/>
      </rPr>
      <t xml:space="preserve">      </t>
    </r>
    <r>
      <rPr>
        <sz val="11"/>
        <rFont val="SimSun"/>
        <family val="0"/>
      </rPr>
      <t>财政预算安排</t>
    </r>
  </si>
  <si>
    <r>
      <rPr>
        <b/>
        <sz val="11"/>
        <rFont val="SimSun"/>
        <family val="0"/>
      </rPr>
      <t>二、</t>
    </r>
    <r>
      <rPr>
        <b/>
        <sz val="11"/>
        <rFont val="Times New Roman"/>
        <family val="0"/>
      </rPr>
      <t>2022</t>
    </r>
    <r>
      <rPr>
        <b/>
        <sz val="11"/>
        <rFont val="SimSun"/>
        <family val="0"/>
      </rPr>
      <t>年付息预计执行数</t>
    </r>
  </si>
  <si>
    <r>
      <rPr>
        <b/>
        <sz val="11"/>
        <rFont val="SimSun"/>
        <family val="0"/>
      </rPr>
      <t>一、</t>
    </r>
    <r>
      <rPr>
        <b/>
        <sz val="11"/>
        <rFont val="Times New Roman"/>
        <family val="0"/>
      </rPr>
      <t>2022</t>
    </r>
    <r>
      <rPr>
        <b/>
        <sz val="11"/>
        <rFont val="SimSun"/>
        <family val="0"/>
      </rPr>
      <t>年还本预算数</t>
    </r>
  </si>
  <si>
    <r>
      <rPr>
        <b/>
        <sz val="11"/>
        <rFont val="SimSun"/>
        <family val="0"/>
      </rPr>
      <t>二、</t>
    </r>
    <r>
      <rPr>
        <b/>
        <sz val="11"/>
        <rFont val="Times New Roman"/>
        <family val="0"/>
      </rPr>
      <t>2022</t>
    </r>
    <r>
      <rPr>
        <b/>
        <sz val="11"/>
        <rFont val="SimSun"/>
        <family val="0"/>
      </rPr>
      <t>年付息预算数</t>
    </r>
  </si>
  <si>
    <r>
      <t>附表</t>
    </r>
    <r>
      <rPr>
        <sz val="12"/>
        <color indexed="8"/>
        <rFont val="Times New Roman"/>
        <family val="0"/>
      </rPr>
      <t>8</t>
    </r>
  </si>
  <si>
    <r>
      <t>全市</t>
    </r>
    <r>
      <rPr>
        <sz val="20"/>
        <rFont val="Times New Roman"/>
        <family val="0"/>
      </rPr>
      <t>2022</t>
    </r>
    <r>
      <rPr>
        <sz val="20"/>
        <rFont val="方正大标宋简体"/>
        <family val="0"/>
      </rPr>
      <t>年政府性基金预算收入执行表</t>
    </r>
  </si>
  <si>
    <t xml:space="preserve"> 单位：万元</t>
  </si>
  <si>
    <t>地方政府性基金收入合计</t>
  </si>
  <si>
    <t>一、农网还贷资金收入</t>
  </si>
  <si>
    <t>二、港口建设费收入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</si>
  <si>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</si>
  <si>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</si>
  <si>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</si>
  <si>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</si>
  <si>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</si>
  <si>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</si>
  <si>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</si>
  <si>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</si>
  <si>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</si>
  <si>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</si>
  <si>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</si>
  <si>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</si>
  <si>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十五、其他政府性基金收入</t>
  </si>
  <si>
    <t>十六、专项债券对应项目专项收入</t>
  </si>
  <si>
    <t>十七、其他政府性基金专项债务对应项目专项收入</t>
  </si>
  <si>
    <t>转移性收入合计</t>
  </si>
  <si>
    <r>
      <t xml:space="preserve">    </t>
    </r>
    <r>
      <rPr>
        <sz val="11"/>
        <rFont val="宋体"/>
        <family val="0"/>
      </rPr>
      <t>一、政府性基金转移收入</t>
    </r>
  </si>
  <si>
    <r>
      <t xml:space="preserve">        </t>
    </r>
    <r>
      <rPr>
        <sz val="11"/>
        <rFont val="宋体"/>
        <family val="0"/>
      </rPr>
      <t>　政府性基金补助收入</t>
    </r>
  </si>
  <si>
    <r>
      <t xml:space="preserve">        </t>
    </r>
    <r>
      <rPr>
        <sz val="11"/>
        <rFont val="宋体"/>
        <family val="0"/>
      </rPr>
      <t>　政府性基金上解收入</t>
    </r>
  </si>
  <si>
    <r>
      <t xml:space="preserve">   </t>
    </r>
    <r>
      <rPr>
        <sz val="11"/>
        <rFont val="宋体"/>
        <family val="0"/>
      </rPr>
      <t>二、</t>
    </r>
    <r>
      <rPr>
        <sz val="11"/>
        <rFont val="Times New Roman"/>
        <family val="0"/>
      </rPr>
      <t xml:space="preserve"> </t>
    </r>
    <r>
      <rPr>
        <sz val="11"/>
        <rFont val="宋体"/>
        <family val="0"/>
      </rPr>
      <t>债务转贷收入</t>
    </r>
  </si>
  <si>
    <r>
      <t xml:space="preserve">            </t>
    </r>
    <r>
      <rPr>
        <sz val="11"/>
        <rFont val="宋体"/>
        <family val="0"/>
      </rPr>
      <t>地方政府专项债务转贷收入</t>
    </r>
  </si>
  <si>
    <r>
      <t xml:space="preserve">   </t>
    </r>
    <r>
      <rPr>
        <sz val="11"/>
        <rFont val="宋体"/>
        <family val="0"/>
      </rPr>
      <t>三、</t>
    </r>
    <r>
      <rPr>
        <sz val="11"/>
        <rFont val="Times New Roman"/>
        <family val="0"/>
      </rPr>
      <t xml:space="preserve"> </t>
    </r>
    <r>
      <rPr>
        <sz val="11"/>
        <rFont val="宋体"/>
        <family val="0"/>
      </rPr>
      <t>上年结余收入</t>
    </r>
  </si>
  <si>
    <r>
      <t xml:space="preserve">            </t>
    </r>
    <r>
      <rPr>
        <sz val="11"/>
        <rFont val="宋体"/>
        <family val="0"/>
      </rPr>
      <t>政府性基金预算上年结余收入</t>
    </r>
  </si>
  <si>
    <r>
      <t xml:space="preserve">   </t>
    </r>
    <r>
      <rPr>
        <sz val="11"/>
        <rFont val="宋体"/>
        <family val="0"/>
      </rPr>
      <t>四、</t>
    </r>
    <r>
      <rPr>
        <sz val="11"/>
        <rFont val="Times New Roman"/>
        <family val="0"/>
      </rPr>
      <t xml:space="preserve"> </t>
    </r>
    <r>
      <rPr>
        <sz val="11"/>
        <rFont val="宋体"/>
        <family val="0"/>
      </rPr>
      <t>调入资金</t>
    </r>
  </si>
  <si>
    <t>收入总计</t>
  </si>
  <si>
    <r>
      <t>附表</t>
    </r>
    <r>
      <rPr>
        <sz val="12"/>
        <color indexed="8"/>
        <rFont val="Times New Roman"/>
        <family val="0"/>
      </rPr>
      <t>9</t>
    </r>
  </si>
  <si>
    <r>
      <t>全市</t>
    </r>
    <r>
      <rPr>
        <sz val="20"/>
        <rFont val="Times New Roman"/>
        <family val="0"/>
      </rPr>
      <t>2022</t>
    </r>
    <r>
      <rPr>
        <sz val="20"/>
        <rFont val="方正大标宋简体"/>
        <family val="0"/>
      </rPr>
      <t>年政府性基金预算支出执行表</t>
    </r>
  </si>
  <si>
    <t xml:space="preserve">      单位：万元</t>
  </si>
  <si>
    <t>地方政府性基金预算支出合计</t>
  </si>
  <si>
    <t>一、文化旅游体育与传媒支出</t>
  </si>
  <si>
    <t>二、社会保障和就业支出</t>
  </si>
  <si>
    <t>三、节能环保支出</t>
  </si>
  <si>
    <t>四、城乡社区支出</t>
  </si>
  <si>
    <t>五、农林水支出</t>
  </si>
  <si>
    <t>六、交通运输支出</t>
  </si>
  <si>
    <t>七、资源勘探信息等支出</t>
  </si>
  <si>
    <t>八、其他支出</t>
  </si>
  <si>
    <t>九、债务付息支出</t>
  </si>
  <si>
    <t>十、债务发行费支出</t>
  </si>
  <si>
    <t>十一、抗疫特别国债支出</t>
  </si>
  <si>
    <r>
      <t xml:space="preserve">    </t>
    </r>
    <r>
      <rPr>
        <sz val="11"/>
        <rFont val="宋体"/>
        <family val="0"/>
      </rPr>
      <t>政府性基金转移支付</t>
    </r>
  </si>
  <si>
    <r>
      <t xml:space="preserve">    </t>
    </r>
    <r>
      <rPr>
        <sz val="11"/>
        <rFont val="宋体"/>
        <family val="0"/>
      </rPr>
      <t>调出资金</t>
    </r>
  </si>
  <si>
    <r>
      <t xml:space="preserve">    </t>
    </r>
    <r>
      <rPr>
        <sz val="11"/>
        <rFont val="宋体"/>
        <family val="0"/>
      </rPr>
      <t>年终结余</t>
    </r>
  </si>
  <si>
    <r>
      <t xml:space="preserve">    </t>
    </r>
    <r>
      <rPr>
        <sz val="11"/>
        <rFont val="宋体"/>
        <family val="0"/>
      </rPr>
      <t>债务转贷支出</t>
    </r>
  </si>
  <si>
    <r>
      <t xml:space="preserve">    </t>
    </r>
    <r>
      <rPr>
        <sz val="11"/>
        <color indexed="8"/>
        <rFont val="宋体"/>
        <family val="0"/>
      </rPr>
      <t>地方政府专项债务还本支出</t>
    </r>
  </si>
  <si>
    <r>
      <t>附表</t>
    </r>
    <r>
      <rPr>
        <sz val="12"/>
        <color indexed="8"/>
        <rFont val="Times New Roman"/>
        <family val="0"/>
      </rPr>
      <t>10</t>
    </r>
  </si>
  <si>
    <r>
      <t>市本级</t>
    </r>
    <r>
      <rPr>
        <sz val="20"/>
        <rFont val="Times New Roman"/>
        <family val="0"/>
      </rPr>
      <t>2022</t>
    </r>
    <r>
      <rPr>
        <sz val="20"/>
        <rFont val="方正大标宋简体"/>
        <family val="0"/>
      </rPr>
      <t>年政府性基金预算收入执行表</t>
    </r>
  </si>
  <si>
    <t xml:space="preserve">   单位：万元</t>
  </si>
  <si>
    <t>十六、国有土地使用权出让金专项债务对应专项收入</t>
  </si>
  <si>
    <r>
      <t xml:space="preserve">  </t>
    </r>
    <r>
      <rPr>
        <sz val="12"/>
        <rFont val="宋体"/>
        <family val="0"/>
      </rPr>
      <t>一、政府性基金转移收入</t>
    </r>
  </si>
  <si>
    <r>
      <t xml:space="preserve">        </t>
    </r>
    <r>
      <rPr>
        <sz val="12"/>
        <rFont val="宋体"/>
        <family val="0"/>
      </rPr>
      <t>政府性基金补助收入</t>
    </r>
  </si>
  <si>
    <r>
      <t xml:space="preserve">        </t>
    </r>
    <r>
      <rPr>
        <sz val="12"/>
        <rFont val="宋体"/>
        <family val="0"/>
      </rPr>
      <t>其他补助收入</t>
    </r>
  </si>
  <si>
    <r>
      <t xml:space="preserve">        </t>
    </r>
    <r>
      <rPr>
        <sz val="12"/>
        <rFont val="宋体"/>
        <family val="0"/>
      </rPr>
      <t>政府性基金上解收入</t>
    </r>
  </si>
  <si>
    <r>
      <t xml:space="preserve">        </t>
    </r>
    <r>
      <rPr>
        <sz val="12"/>
        <rFont val="宋体"/>
        <family val="0"/>
      </rPr>
      <t>抗疫特别国债转移支付收入</t>
    </r>
  </si>
  <si>
    <r>
      <t xml:space="preserve">   </t>
    </r>
    <r>
      <rPr>
        <sz val="12"/>
        <rFont val="宋体"/>
        <family val="0"/>
      </rPr>
      <t>二、</t>
    </r>
    <r>
      <rPr>
        <sz val="12"/>
        <rFont val="Times New Roman"/>
        <family val="0"/>
      </rPr>
      <t xml:space="preserve"> </t>
    </r>
    <r>
      <rPr>
        <sz val="12"/>
        <rFont val="宋体"/>
        <family val="0"/>
      </rPr>
      <t>债务转贷收入</t>
    </r>
  </si>
  <si>
    <r>
      <t xml:space="preserve">        </t>
    </r>
    <r>
      <rPr>
        <sz val="12"/>
        <rFont val="宋体"/>
        <family val="0"/>
      </rPr>
      <t>地方政府专项债务转贷收入</t>
    </r>
  </si>
  <si>
    <t xml:space="preserve">      国有土地使用权出让金债务转贷收入</t>
  </si>
  <si>
    <t xml:space="preserve">      棚户区改造专项债券转贷收入</t>
  </si>
  <si>
    <t xml:space="preserve">      其他地方自行试点项目收益专项债券转贷收入</t>
  </si>
  <si>
    <t xml:space="preserve">      其他政府性基金转贷转贷收入</t>
  </si>
  <si>
    <r>
      <t xml:space="preserve">   </t>
    </r>
    <r>
      <rPr>
        <sz val="12"/>
        <rFont val="宋体"/>
        <family val="0"/>
      </rPr>
      <t>三、</t>
    </r>
    <r>
      <rPr>
        <sz val="12"/>
        <rFont val="Times New Roman"/>
        <family val="0"/>
      </rPr>
      <t xml:space="preserve"> </t>
    </r>
    <r>
      <rPr>
        <sz val="12"/>
        <rFont val="宋体"/>
        <family val="0"/>
      </rPr>
      <t>上年结余收入</t>
    </r>
  </si>
  <si>
    <r>
      <t xml:space="preserve">            </t>
    </r>
    <r>
      <rPr>
        <sz val="12"/>
        <rFont val="宋体"/>
        <family val="0"/>
      </rPr>
      <t>政府性基金预算上年结余收入</t>
    </r>
  </si>
  <si>
    <r>
      <t xml:space="preserve">   </t>
    </r>
    <r>
      <rPr>
        <sz val="12"/>
        <rFont val="宋体"/>
        <family val="0"/>
      </rPr>
      <t>四、</t>
    </r>
    <r>
      <rPr>
        <sz val="12"/>
        <rFont val="Times New Roman"/>
        <family val="0"/>
      </rPr>
      <t xml:space="preserve"> </t>
    </r>
    <r>
      <rPr>
        <sz val="12"/>
        <rFont val="宋体"/>
        <family val="0"/>
      </rPr>
      <t>调入资金</t>
    </r>
  </si>
  <si>
    <r>
      <t>附表</t>
    </r>
    <r>
      <rPr>
        <sz val="12"/>
        <color indexed="8"/>
        <rFont val="Times New Roman"/>
        <family val="0"/>
      </rPr>
      <t>11</t>
    </r>
  </si>
  <si>
    <r>
      <t>市本级</t>
    </r>
    <r>
      <rPr>
        <sz val="20"/>
        <rFont val="Times New Roman"/>
        <family val="0"/>
      </rPr>
      <t>2022</t>
    </r>
    <r>
      <rPr>
        <sz val="20"/>
        <rFont val="方正大标宋简体"/>
        <family val="0"/>
      </rPr>
      <t>年政府性基金预算支出执行表</t>
    </r>
  </si>
  <si>
    <t>国家电影事业发展专项资金安排的支出</t>
  </si>
  <si>
    <r>
      <t xml:space="preserve">      </t>
    </r>
    <r>
      <rPr>
        <sz val="11"/>
        <rFont val="宋体"/>
        <family val="0"/>
      </rPr>
      <t>其他国家电影事业发展专项资金支出</t>
    </r>
  </si>
  <si>
    <t>大中型水库移民后期扶持基金支出</t>
  </si>
  <si>
    <t>移民补助</t>
  </si>
  <si>
    <t>基础设施建设和经济发展</t>
  </si>
  <si>
    <t>其他大中型水库移民后期扶持资金支出</t>
  </si>
  <si>
    <t>三、城乡社区支出</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</si>
  <si>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</si>
  <si>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</si>
  <si>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</si>
  <si>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</si>
  <si>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</si>
  <si>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</si>
  <si>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</si>
  <si>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</si>
  <si>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棚户区改造支出</t>
  </si>
  <si>
    <t>公共租赁住房支出</t>
  </si>
  <si>
    <t>其他国有土地使用权出让收入安排的支出</t>
  </si>
  <si>
    <t>国有土地收益基金安排的支出</t>
  </si>
  <si>
    <t>其他国有土地收益基金安排的支出</t>
  </si>
  <si>
    <t>农业土地开发资金安排的支出</t>
  </si>
  <si>
    <t>城市基础设施配套费安排的支出</t>
  </si>
  <si>
    <t>城市公共设施</t>
  </si>
  <si>
    <t>城市环境卫生</t>
  </si>
  <si>
    <t>城市防洪</t>
  </si>
  <si>
    <t>其他城市基础设施配套费安排的支出</t>
  </si>
  <si>
    <t>污水处理费及对应专项债务收入安排的支出</t>
  </si>
  <si>
    <t>污水处理设施建设和运营</t>
  </si>
  <si>
    <t>其他污水处理费安排的支出</t>
  </si>
  <si>
    <t>棚户区改造专项债券安排的支出</t>
  </si>
  <si>
    <t>其他棚户区改造专项债券安排的支出</t>
  </si>
  <si>
    <t>四、交通运输支出</t>
  </si>
  <si>
    <t>车辆通行费安排的支出</t>
  </si>
  <si>
    <t>其他车辆通行费安排的支出</t>
  </si>
  <si>
    <t>五、资源勘探信息等支出</t>
  </si>
  <si>
    <t>农网还贷资金支出</t>
  </si>
  <si>
    <t>地方农网还贷资金支出</t>
  </si>
  <si>
    <t>六、商业服务业等支出</t>
  </si>
  <si>
    <t>旅游发展基金支出</t>
  </si>
  <si>
    <t>地方旅游开发项目补助</t>
  </si>
  <si>
    <t>七、其他支出</t>
  </si>
  <si>
    <t>其他政府性基金及对应专项债务收入安排的支出</t>
  </si>
  <si>
    <t>其他政府性基金安排的支出</t>
  </si>
  <si>
    <t>其他地方自行试点项目收益专项债券收入安排的支出</t>
  </si>
  <si>
    <t>彩票公益金安排的支出</t>
  </si>
  <si>
    <t>用于社会福利的彩票公益金支出</t>
  </si>
  <si>
    <t>用于体育事业的彩票公益金支出</t>
  </si>
  <si>
    <t>用于红十字事业的彩票公益金支出</t>
  </si>
  <si>
    <t>用于残疾人事业的彩票公益金支出</t>
  </si>
  <si>
    <t>用于城乡医疗救助的的彩票公益金支出</t>
  </si>
  <si>
    <t>八、债务付息支出</t>
  </si>
  <si>
    <t>地方政府专项债务付息支出</t>
  </si>
  <si>
    <t>国有土地使用权出让金债务付息支出</t>
  </si>
  <si>
    <t>土地储备专项债券付息支出</t>
  </si>
  <si>
    <t>棚户区改造专项债券付息支出</t>
  </si>
  <si>
    <t>其他地方自行试点项目收益专项债券付息支出</t>
  </si>
  <si>
    <t>九、债务发行费用支出</t>
  </si>
  <si>
    <t>地方政府专项债务发行费用支出</t>
  </si>
  <si>
    <t>国有土地使用权出让金债务发行费用支出</t>
  </si>
  <si>
    <t>土地储备专项债券发行费用支出</t>
  </si>
  <si>
    <t>棚户区改造专项债券发行费支出</t>
  </si>
  <si>
    <t>其他地方自行试点项目收益专项债券发行费支出</t>
  </si>
  <si>
    <t>十、抗疫特别国债安排的支出</t>
  </si>
  <si>
    <t>基础设施建设</t>
  </si>
  <si>
    <t>公共卫生体系建设</t>
  </si>
  <si>
    <t>重大疫情防控救治体系建设</t>
  </si>
  <si>
    <t>其他基础设施建设</t>
  </si>
  <si>
    <t>抗疫相关支出</t>
  </si>
  <si>
    <t>政府性基金转移支付</t>
  </si>
  <si>
    <t>调出资金</t>
  </si>
  <si>
    <t>年终结余</t>
  </si>
  <si>
    <t>债务转贷支出</t>
  </si>
  <si>
    <t>地方政府专项债务还本支出</t>
  </si>
  <si>
    <t>抗疫特别国债还本支出</t>
  </si>
  <si>
    <r>
      <t>附表</t>
    </r>
    <r>
      <rPr>
        <sz val="12"/>
        <color indexed="8"/>
        <rFont val="Times New Roman"/>
        <family val="0"/>
      </rPr>
      <t>12</t>
    </r>
  </si>
  <si>
    <r>
      <t>全市</t>
    </r>
    <r>
      <rPr>
        <sz val="20"/>
        <rFont val="Times New Roman"/>
        <family val="0"/>
      </rPr>
      <t>2022</t>
    </r>
    <r>
      <rPr>
        <sz val="20"/>
        <rFont val="方正大标宋简体"/>
        <family val="0"/>
      </rPr>
      <t>年地方政府专项债务余额限额表</t>
    </r>
  </si>
  <si>
    <r>
      <t xml:space="preserve">                                                                                                      </t>
    </r>
    <r>
      <rPr>
        <sz val="11"/>
        <rFont val="SimSun"/>
        <family val="0"/>
      </rPr>
      <t>单位：万元</t>
    </r>
  </si>
  <si>
    <r>
      <rPr>
        <sz val="11"/>
        <rFont val="黑体"/>
        <family val="0"/>
      </rPr>
      <t>专项债务</t>
    </r>
  </si>
  <si>
    <t xml:space="preserve">备注：1、2022年财政厅核定我市政府债务限额为2411660万元（其中:一般债务限额1159971万元、专项债务限额1251689万元），比上年新增债务限额337378万元（其中:一般债务限额107362万元，专项债务限额230016万元）。
           2、2022年全市政府债务余额为2283306万元（其中：一般债务余额1031618万元，专项债务余额1251688万元），比上年新增政府债务余额356675万元（其中：一般债务余额60159万元，专项债务余额296516万元），其中：市本级政府债务余额减少45090万元（一般债务余额减少27767万元、专项债务余额减少17323万元，余额减少主要为迁移90987万元余额至曾都区），县市区新增政府债务余额310778万元（一般债务余额87926万元、专项债务余额313839万元）。
          新增政府债务余额具体情况如下：主动偿还政府债务87437万元，发行新增政府债券444112万元（一般债券97912万元、专项债券346200万元）。市本级新增政府债券80385万元（一般债券6385万元、专项债券74000万元），县市区新增政府债券363727万元（一般债券91527万元、专项债券272200万元）。
           3、市本级新增一般债券6385万元，主要用于：水利、文化旅游、水体改善、城乡社区公共设施建设、棚户区改造、教育、应急保障、市场监督等重点民生领域。
           4、市本级新增专项债券74000万元，主要用于：市城投集团城南新区棚户区改造（涢水南片）（7至12号楼）项目；市建投公司随州市草店子城市综合体建设项目、随州市飞灰填埋场项目、随州市擂鼓墩小区等老旧小区配套道路设施建设项目（博物馆南路-青年西路）、随州市欧阳修小区等老旧小区配套道路设施建设项目（清河路至桃园路）；市草甸子文旅公司随州市草甸子街历史文化街区保护改造建设项目；市水务集团随州市城南新区供水管网配套设施建设项目、随州市老城区供水管网改造项目；市住建委随州市老城区污水收集管网项目。
           5、2022年我市再融资债券150308万元（一般债券50334万元、专项债券99974万元），其中：市本级19917万元（一般债券2826万元、专项债券17091万元），县市区130391万元（一般债券47508万元、专项债券82883万元），全部用于偿还到期债券本金。          
</t>
  </si>
  <si>
    <r>
      <t>附表</t>
    </r>
    <r>
      <rPr>
        <sz val="12"/>
        <color indexed="8"/>
        <rFont val="Times New Roman"/>
        <family val="0"/>
      </rPr>
      <t>13</t>
    </r>
  </si>
  <si>
    <r>
      <t>全市</t>
    </r>
    <r>
      <rPr>
        <sz val="20"/>
        <rFont val="Times New Roman"/>
        <family val="0"/>
      </rPr>
      <t>2022</t>
    </r>
    <r>
      <rPr>
        <sz val="20"/>
        <rFont val="方正大标宋简体"/>
        <family val="0"/>
      </rPr>
      <t>年社会保险基金预算收入执行表</t>
    </r>
  </si>
  <si>
    <t>收入科目</t>
  </si>
  <si>
    <t>收入项目</t>
  </si>
  <si>
    <t>全市社会保险基金收入合计</t>
  </si>
  <si>
    <t>一、失业保险基金收入</t>
  </si>
  <si>
    <t>二、城镇职工基本医疗保险基金收入(含生育）</t>
  </si>
  <si>
    <t>三、工伤保险基金收入</t>
  </si>
  <si>
    <t>四、城乡居民基本养老保险基金收入</t>
  </si>
  <si>
    <t>五、机关事业单位基本养老保险基金收入</t>
  </si>
  <si>
    <t>六、城乡居民基本医疗保险基金收入</t>
  </si>
  <si>
    <r>
      <t>附表</t>
    </r>
    <r>
      <rPr>
        <sz val="12"/>
        <color indexed="8"/>
        <rFont val="Times New Roman"/>
        <family val="0"/>
      </rPr>
      <t>14</t>
    </r>
  </si>
  <si>
    <r>
      <t>全市</t>
    </r>
    <r>
      <rPr>
        <sz val="20"/>
        <rFont val="Times New Roman"/>
        <family val="0"/>
      </rPr>
      <t>2022</t>
    </r>
    <r>
      <rPr>
        <sz val="20"/>
        <rFont val="方正大标宋简体"/>
        <family val="0"/>
      </rPr>
      <t>年社会保险基金预算支出执行表</t>
    </r>
  </si>
  <si>
    <t>支出科目</t>
  </si>
  <si>
    <t>支出项目</t>
  </si>
  <si>
    <t>全市社会保险基金支出合计</t>
  </si>
  <si>
    <t>一、失业保险基金支出</t>
  </si>
  <si>
    <t>二、城镇职工基本医疗保险基金支出（含生育）</t>
  </si>
  <si>
    <t>三、工伤保险基金支出</t>
  </si>
  <si>
    <t>四、城乡居民基本养老保险基金支出</t>
  </si>
  <si>
    <t>五、机关事业单位基本养老保险基金支出</t>
  </si>
  <si>
    <t>六、城乡居民基本医疗保险基金支出</t>
  </si>
  <si>
    <r>
      <t>附表</t>
    </r>
    <r>
      <rPr>
        <sz val="12"/>
        <color indexed="8"/>
        <rFont val="Times New Roman"/>
        <family val="0"/>
      </rPr>
      <t>15</t>
    </r>
  </si>
  <si>
    <r>
      <t>市本级</t>
    </r>
    <r>
      <rPr>
        <sz val="20"/>
        <rFont val="Times New Roman"/>
        <family val="0"/>
      </rPr>
      <t>2022</t>
    </r>
    <r>
      <rPr>
        <sz val="20"/>
        <rFont val="方正大标宋简体"/>
        <family val="0"/>
      </rPr>
      <t>年社会保险基金预算收入执行表</t>
    </r>
  </si>
  <si>
    <t>市本级社会保险基金收入合计</t>
  </si>
  <si>
    <r>
      <t xml:space="preserve">   </t>
    </r>
    <r>
      <rPr>
        <sz val="11"/>
        <rFont val="宋体"/>
        <family val="0"/>
      </rPr>
      <t>其中：失业保险费收入</t>
    </r>
  </si>
  <si>
    <r>
      <t xml:space="preserve">              </t>
    </r>
    <r>
      <rPr>
        <sz val="11"/>
        <rFont val="宋体"/>
        <family val="0"/>
      </rPr>
      <t>失业保险基金财政补贴收入</t>
    </r>
  </si>
  <si>
    <r>
      <t xml:space="preserve">              </t>
    </r>
    <r>
      <rPr>
        <sz val="11"/>
        <rFont val="宋体"/>
        <family val="0"/>
      </rPr>
      <t>失业保险基金利息收入</t>
    </r>
  </si>
  <si>
    <r>
      <t xml:space="preserve">              </t>
    </r>
    <r>
      <rPr>
        <sz val="11"/>
        <rFont val="宋体"/>
        <family val="0"/>
      </rPr>
      <t>失业保险基金上级补助收入</t>
    </r>
  </si>
  <si>
    <r>
      <t xml:space="preserve">              </t>
    </r>
    <r>
      <rPr>
        <sz val="11"/>
        <rFont val="宋体"/>
        <family val="0"/>
      </rPr>
      <t>失业保险基金其他收入</t>
    </r>
  </si>
  <si>
    <t>二、城镇职工基本医疗保险基金收入</t>
  </si>
  <si>
    <r>
      <t xml:space="preserve">   </t>
    </r>
    <r>
      <rPr>
        <sz val="11"/>
        <rFont val="宋体"/>
        <family val="0"/>
      </rPr>
      <t>其中：城镇职工基本医疗保险费收入</t>
    </r>
  </si>
  <si>
    <r>
      <t xml:space="preserve">              </t>
    </r>
    <r>
      <rPr>
        <sz val="11"/>
        <rFont val="宋体"/>
        <family val="0"/>
      </rPr>
      <t>城镇职工基本医疗保险基金</t>
    </r>
    <r>
      <rPr>
        <sz val="11"/>
        <rFont val="Times New Roman"/>
        <family val="0"/>
      </rPr>
      <t xml:space="preserve"> </t>
    </r>
    <r>
      <rPr>
        <sz val="11"/>
        <rFont val="宋体"/>
        <family val="0"/>
      </rPr>
      <t>财政补贴收入</t>
    </r>
  </si>
  <si>
    <r>
      <t xml:space="preserve">              </t>
    </r>
    <r>
      <rPr>
        <sz val="11"/>
        <rFont val="宋体"/>
        <family val="0"/>
      </rPr>
      <t>城镇职工基本医疗保险基金利息收入</t>
    </r>
  </si>
  <si>
    <r>
      <t xml:space="preserve">                </t>
    </r>
    <r>
      <rPr>
        <sz val="11"/>
        <rFont val="宋体"/>
        <family val="0"/>
      </rPr>
      <t>职工基本医疗保险基金转移收入</t>
    </r>
  </si>
  <si>
    <r>
      <t xml:space="preserve">   </t>
    </r>
    <r>
      <rPr>
        <sz val="11"/>
        <rFont val="宋体"/>
        <family val="0"/>
      </rPr>
      <t>其中：工伤保险费收入</t>
    </r>
  </si>
  <si>
    <r>
      <t xml:space="preserve">              </t>
    </r>
    <r>
      <rPr>
        <sz val="11"/>
        <rFont val="宋体"/>
        <family val="0"/>
      </rPr>
      <t>工伤保险基金</t>
    </r>
    <r>
      <rPr>
        <sz val="11"/>
        <rFont val="Times New Roman"/>
        <family val="0"/>
      </rPr>
      <t xml:space="preserve"> </t>
    </r>
    <r>
      <rPr>
        <sz val="11"/>
        <rFont val="宋体"/>
        <family val="0"/>
      </rPr>
      <t>财政补贴收入</t>
    </r>
  </si>
  <si>
    <r>
      <t xml:space="preserve">              </t>
    </r>
    <r>
      <rPr>
        <sz val="11"/>
        <rFont val="宋体"/>
        <family val="0"/>
      </rPr>
      <t>工伤保险基金利息收入</t>
    </r>
  </si>
  <si>
    <r>
      <t xml:space="preserve">   </t>
    </r>
    <r>
      <rPr>
        <sz val="11"/>
        <rFont val="宋体"/>
        <family val="0"/>
      </rPr>
      <t>其中：城乡居民基本养老保险费收入</t>
    </r>
  </si>
  <si>
    <r>
      <t xml:space="preserve">              </t>
    </r>
    <r>
      <rPr>
        <sz val="11"/>
        <rFont val="宋体"/>
        <family val="0"/>
      </rPr>
      <t>城乡居民基本养老保险基金财政补贴收入</t>
    </r>
  </si>
  <si>
    <r>
      <t xml:space="preserve">              </t>
    </r>
    <r>
      <rPr>
        <sz val="11"/>
        <rFont val="宋体"/>
        <family val="0"/>
      </rPr>
      <t>城乡居民基本养老保险基金利息收入</t>
    </r>
  </si>
  <si>
    <r>
      <t xml:space="preserve">   </t>
    </r>
    <r>
      <rPr>
        <sz val="11"/>
        <rFont val="宋体"/>
        <family val="0"/>
      </rPr>
      <t>其中：机关事业单位基本养老保险费收入</t>
    </r>
  </si>
  <si>
    <r>
      <t xml:space="preserve">              </t>
    </r>
    <r>
      <rPr>
        <sz val="11"/>
        <rFont val="宋体"/>
        <family val="0"/>
      </rPr>
      <t>机关事业单位基本养老保险基金财政补贴收入</t>
    </r>
  </si>
  <si>
    <r>
      <t xml:space="preserve">              </t>
    </r>
    <r>
      <rPr>
        <sz val="11"/>
        <rFont val="宋体"/>
        <family val="0"/>
      </rPr>
      <t>机关事业单位基本养老保险基金利息收入</t>
    </r>
  </si>
  <si>
    <r>
      <t xml:space="preserve">              </t>
    </r>
    <r>
      <rPr>
        <sz val="11"/>
        <rFont val="宋体"/>
        <family val="0"/>
      </rPr>
      <t>机关事业单位基本养老保险基金转移收入</t>
    </r>
  </si>
  <si>
    <r>
      <t xml:space="preserve">               </t>
    </r>
    <r>
      <rPr>
        <sz val="11"/>
        <rFont val="宋体"/>
        <family val="0"/>
      </rPr>
      <t>其他机关事业单位基本养老保险基金收入</t>
    </r>
  </si>
  <si>
    <r>
      <t xml:space="preserve">   </t>
    </r>
    <r>
      <rPr>
        <sz val="11"/>
        <rFont val="宋体"/>
        <family val="0"/>
      </rPr>
      <t>其中：城乡居民基本医疗保险费收入</t>
    </r>
  </si>
  <si>
    <r>
      <t xml:space="preserve">              </t>
    </r>
    <r>
      <rPr>
        <sz val="11"/>
        <rFont val="宋体"/>
        <family val="0"/>
      </rPr>
      <t>城乡居民基本医疗保险基金财政补贴收入</t>
    </r>
  </si>
  <si>
    <r>
      <t xml:space="preserve">              </t>
    </r>
    <r>
      <rPr>
        <sz val="11"/>
        <rFont val="宋体"/>
        <family val="0"/>
      </rPr>
      <t>城乡居民基本医疗保险基金利息收入</t>
    </r>
  </si>
  <si>
    <r>
      <t>附表</t>
    </r>
    <r>
      <rPr>
        <sz val="12"/>
        <color indexed="8"/>
        <rFont val="Times New Roman"/>
        <family val="0"/>
      </rPr>
      <t>16</t>
    </r>
  </si>
  <si>
    <t>市本级2022年社会保险基金预算支出执行表</t>
  </si>
  <si>
    <t>市本级社会保险基金支出合计</t>
  </si>
  <si>
    <r>
      <t xml:space="preserve">   </t>
    </r>
    <r>
      <rPr>
        <sz val="11"/>
        <rFont val="宋体"/>
        <family val="0"/>
      </rPr>
      <t>其中：失业保险金支出</t>
    </r>
  </si>
  <si>
    <r>
      <t xml:space="preserve">              </t>
    </r>
    <r>
      <rPr>
        <sz val="11"/>
        <rFont val="宋体"/>
        <family val="0"/>
      </rPr>
      <t>其他失业保险基金支出</t>
    </r>
  </si>
  <si>
    <r>
      <t>二、城镇职工基本医疗保险基金支出</t>
    </r>
    <r>
      <rPr>
        <sz val="11"/>
        <rFont val="Times New Roman"/>
        <family val="0"/>
      </rPr>
      <t>(</t>
    </r>
    <r>
      <rPr>
        <sz val="11"/>
        <rFont val="宋体"/>
        <family val="0"/>
      </rPr>
      <t>含生育保险</t>
    </r>
    <r>
      <rPr>
        <sz val="11"/>
        <rFont val="Times New Roman"/>
        <family val="0"/>
      </rPr>
      <t>)</t>
    </r>
  </si>
  <si>
    <r>
      <t xml:space="preserve">   </t>
    </r>
    <r>
      <rPr>
        <sz val="11"/>
        <rFont val="宋体"/>
        <family val="0"/>
      </rPr>
      <t>其中：基本医疗保险待遇支出</t>
    </r>
  </si>
  <si>
    <r>
      <t xml:space="preserve">              </t>
    </r>
    <r>
      <rPr>
        <sz val="11"/>
        <rFont val="宋体"/>
        <family val="0"/>
      </rPr>
      <t>转移支出</t>
    </r>
  </si>
  <si>
    <r>
      <t xml:space="preserve">   </t>
    </r>
    <r>
      <rPr>
        <sz val="11"/>
        <rFont val="宋体"/>
        <family val="0"/>
      </rPr>
      <t>其中：工伤保险待遇支出</t>
    </r>
  </si>
  <si>
    <r>
      <t xml:space="preserve">              </t>
    </r>
    <r>
      <rPr>
        <sz val="11"/>
        <rFont val="宋体"/>
        <family val="0"/>
      </rPr>
      <t>其他工伤保险基金支出</t>
    </r>
  </si>
  <si>
    <r>
      <t xml:space="preserve">   </t>
    </r>
    <r>
      <rPr>
        <sz val="11"/>
        <rFont val="宋体"/>
        <family val="0"/>
      </rPr>
      <t>其中：基本养老金支出</t>
    </r>
  </si>
  <si>
    <r>
      <t xml:space="preserve">              </t>
    </r>
    <r>
      <rPr>
        <sz val="11"/>
        <rFont val="宋体"/>
        <family val="0"/>
      </rPr>
      <t>其他基本养老保险基金支出</t>
    </r>
  </si>
  <si>
    <r>
      <t>附表</t>
    </r>
    <r>
      <rPr>
        <sz val="12"/>
        <rFont val="Times New Roman"/>
        <family val="0"/>
      </rPr>
      <t>17</t>
    </r>
  </si>
  <si>
    <r>
      <t>全市</t>
    </r>
    <r>
      <rPr>
        <sz val="20"/>
        <rFont val="Times New Roman"/>
        <family val="0"/>
      </rPr>
      <t>2022</t>
    </r>
    <r>
      <rPr>
        <sz val="20"/>
        <rFont val="方正大标宋简体"/>
        <family val="0"/>
      </rPr>
      <t>年国有资本经营预算收入执行表</t>
    </r>
  </si>
  <si>
    <r>
      <t xml:space="preserve">  </t>
    </r>
    <r>
      <rPr>
        <b/>
        <sz val="11"/>
        <rFont val="宋体"/>
        <family val="0"/>
      </rPr>
      <t>国有资本经营收入合计</t>
    </r>
  </si>
  <si>
    <t xml:space="preserve"> 一、利润收入</t>
  </si>
  <si>
    <t xml:space="preserve"> 二、股利、股息收入</t>
  </si>
  <si>
    <t xml:space="preserve"> 三、产权转让收入</t>
  </si>
  <si>
    <t xml:space="preserve"> 四、清算收入</t>
  </si>
  <si>
    <t xml:space="preserve"> 五、其他国有资本经营收入</t>
  </si>
  <si>
    <t>国有资本经营预算转移支付收入</t>
  </si>
  <si>
    <t>上年结余收入</t>
  </si>
  <si>
    <t>收 入 总计</t>
  </si>
  <si>
    <r>
      <t>附表</t>
    </r>
    <r>
      <rPr>
        <sz val="12"/>
        <rFont val="Times New Roman"/>
        <family val="0"/>
      </rPr>
      <t>18</t>
    </r>
  </si>
  <si>
    <r>
      <t>全市</t>
    </r>
    <r>
      <rPr>
        <sz val="20"/>
        <rFont val="Times New Roman"/>
        <family val="0"/>
      </rPr>
      <t>2022</t>
    </r>
    <r>
      <rPr>
        <sz val="20"/>
        <rFont val="方正大标宋简体"/>
        <family val="0"/>
      </rPr>
      <t>年国有资本经营预算支出执行表</t>
    </r>
  </si>
  <si>
    <t>国有资本经营预算支出合计</t>
  </si>
  <si>
    <t>一、社会保障和就业支出</t>
  </si>
  <si>
    <t>二、国有资本经营预算支出</t>
  </si>
  <si>
    <t>230</t>
  </si>
  <si>
    <t>23008</t>
  </si>
  <si>
    <r>
      <t>附表</t>
    </r>
    <r>
      <rPr>
        <sz val="12"/>
        <rFont val="Times New Roman"/>
        <family val="0"/>
      </rPr>
      <t>19</t>
    </r>
  </si>
  <si>
    <t>市本级2022年国有资本经营预算收入执行表</t>
  </si>
  <si>
    <r>
      <t xml:space="preserve"> </t>
    </r>
    <r>
      <rPr>
        <sz val="11"/>
        <rFont val="宋体"/>
        <family val="0"/>
      </rPr>
      <t>一、利润收入</t>
    </r>
  </si>
  <si>
    <r>
      <t xml:space="preserve"> </t>
    </r>
    <r>
      <rPr>
        <sz val="11"/>
        <rFont val="宋体"/>
        <family val="0"/>
      </rPr>
      <t>二、股利、股息收入</t>
    </r>
  </si>
  <si>
    <r>
      <t xml:space="preserve"> </t>
    </r>
    <r>
      <rPr>
        <sz val="11"/>
        <rFont val="宋体"/>
        <family val="0"/>
      </rPr>
      <t>三、产权转让收入</t>
    </r>
  </si>
  <si>
    <r>
      <t xml:space="preserve"> </t>
    </r>
    <r>
      <rPr>
        <sz val="11"/>
        <rFont val="宋体"/>
        <family val="0"/>
      </rPr>
      <t>四、清算收入</t>
    </r>
  </si>
  <si>
    <r>
      <t xml:space="preserve"> </t>
    </r>
    <r>
      <rPr>
        <sz val="11"/>
        <rFont val="宋体"/>
        <family val="0"/>
      </rPr>
      <t>五、其他国有资本经营收入</t>
    </r>
  </si>
  <si>
    <r>
      <t>收</t>
    </r>
    <r>
      <rPr>
        <b/>
        <sz val="11"/>
        <color indexed="8"/>
        <rFont val="Times New Roman"/>
        <family val="0"/>
      </rPr>
      <t xml:space="preserve"> </t>
    </r>
    <r>
      <rPr>
        <b/>
        <sz val="11"/>
        <color indexed="8"/>
        <rFont val="宋体"/>
        <family val="0"/>
      </rPr>
      <t>入</t>
    </r>
    <r>
      <rPr>
        <b/>
        <sz val="11"/>
        <color indexed="8"/>
        <rFont val="Times New Roman"/>
        <family val="0"/>
      </rPr>
      <t xml:space="preserve"> </t>
    </r>
    <r>
      <rPr>
        <b/>
        <sz val="11"/>
        <color indexed="8"/>
        <rFont val="宋体"/>
        <family val="0"/>
      </rPr>
      <t>总计</t>
    </r>
  </si>
  <si>
    <t>附表20</t>
  </si>
  <si>
    <r>
      <t>市本级</t>
    </r>
    <r>
      <rPr>
        <sz val="20"/>
        <rFont val="Times New Roman"/>
        <family val="0"/>
      </rPr>
      <t>2022</t>
    </r>
    <r>
      <rPr>
        <sz val="20"/>
        <rFont val="方正大标宋简体"/>
        <family val="0"/>
      </rPr>
      <t>年国有资本经营预算支出执行表</t>
    </r>
  </si>
  <si>
    <r>
      <rPr>
        <sz val="11"/>
        <color indexed="8"/>
        <rFont val="宋体"/>
        <family val="0"/>
      </rPr>
      <t>单位：万元</t>
    </r>
  </si>
  <si>
    <t>国有资本经营支出合计</t>
  </si>
  <si>
    <r>
      <t xml:space="preserve">    </t>
    </r>
    <r>
      <rPr>
        <sz val="11"/>
        <color indexed="8"/>
        <rFont val="宋体"/>
        <family val="0"/>
      </rPr>
      <t>补充全国社会保障基金</t>
    </r>
  </si>
  <si>
    <r>
      <t xml:space="preserve">       </t>
    </r>
    <r>
      <rPr>
        <sz val="11"/>
        <color indexed="8"/>
        <rFont val="宋体"/>
        <family val="0"/>
      </rPr>
      <t>国有资本经营预算补充社保基金支出</t>
    </r>
  </si>
  <si>
    <r>
      <t xml:space="preserve">    </t>
    </r>
    <r>
      <rPr>
        <sz val="11"/>
        <color indexed="8"/>
        <rFont val="宋体"/>
        <family val="0"/>
      </rPr>
      <t>解决历史遗留问题及改革成本支出</t>
    </r>
  </si>
  <si>
    <t>2230105</t>
  </si>
  <si>
    <t xml:space="preserve">     国有企业退休人员社会化管理补助支出</t>
  </si>
  <si>
    <t>2230199</t>
  </si>
  <si>
    <t xml:space="preserve">     其他解决历史遗留问题及改革成本支出</t>
  </si>
  <si>
    <r>
      <t xml:space="preserve">    </t>
    </r>
    <r>
      <rPr>
        <sz val="11"/>
        <color indexed="8"/>
        <rFont val="宋体"/>
        <family val="0"/>
      </rPr>
      <t>其他国有资本经营预算支出</t>
    </r>
  </si>
  <si>
    <t>2239999</t>
  </si>
  <si>
    <r>
      <t xml:space="preserve">       </t>
    </r>
    <r>
      <rPr>
        <sz val="11"/>
        <color indexed="8"/>
        <rFont val="宋体"/>
        <family val="0"/>
      </rPr>
      <t>其他国有资本经营预算支出</t>
    </r>
  </si>
  <si>
    <r>
      <t xml:space="preserve">  </t>
    </r>
    <r>
      <rPr>
        <sz val="11"/>
        <color indexed="8"/>
        <rFont val="宋体"/>
        <family val="0"/>
      </rPr>
      <t>调出资金</t>
    </r>
  </si>
  <si>
    <t>2300803</t>
  </si>
  <si>
    <r>
      <t xml:space="preserve">     </t>
    </r>
    <r>
      <rPr>
        <sz val="11"/>
        <color indexed="8"/>
        <rFont val="宋体"/>
        <family val="0"/>
      </rPr>
      <t>国有资本经营预算调出资金</t>
    </r>
  </si>
  <si>
    <t>23009</t>
  </si>
  <si>
    <r>
      <t xml:space="preserve">  </t>
    </r>
    <r>
      <rPr>
        <sz val="11"/>
        <color indexed="8"/>
        <rFont val="宋体"/>
        <family val="0"/>
      </rPr>
      <t>年终结余</t>
    </r>
  </si>
  <si>
    <r>
      <t>附表</t>
    </r>
    <r>
      <rPr>
        <sz val="12"/>
        <rFont val="Times New Roman"/>
        <family val="0"/>
      </rPr>
      <t>21</t>
    </r>
  </si>
  <si>
    <r>
      <t>全市</t>
    </r>
    <r>
      <rPr>
        <sz val="20"/>
        <color indexed="8"/>
        <rFont val="Times New Roman"/>
        <family val="0"/>
      </rPr>
      <t>2023</t>
    </r>
    <r>
      <rPr>
        <sz val="20"/>
        <color indexed="8"/>
        <rFont val="方正大标宋简体"/>
        <family val="0"/>
      </rPr>
      <t>年一般公共预算收入表</t>
    </r>
  </si>
  <si>
    <r>
      <rPr>
        <sz val="11"/>
        <color indexed="8"/>
        <rFont val="黑体"/>
        <family val="0"/>
      </rPr>
      <t>预算数</t>
    </r>
  </si>
  <si>
    <r>
      <rPr>
        <sz val="11"/>
        <color indexed="8"/>
        <rFont val="黑体"/>
        <family val="0"/>
      </rPr>
      <t>备注</t>
    </r>
  </si>
  <si>
    <r>
      <rPr>
        <b/>
        <sz val="11"/>
        <rFont val="宋体"/>
        <family val="0"/>
      </rPr>
      <t>一、全市地方一般公共预算收入合计</t>
    </r>
  </si>
  <si>
    <r>
      <rPr>
        <b/>
        <sz val="11"/>
        <color indexed="8"/>
        <rFont val="宋体"/>
        <family val="0"/>
      </rPr>
      <t>二、转移性收入合计</t>
    </r>
  </si>
  <si>
    <r>
      <rPr>
        <b/>
        <sz val="11"/>
        <color indexed="8"/>
        <rFont val="宋体"/>
        <family val="0"/>
      </rPr>
      <t>收</t>
    </r>
    <r>
      <rPr>
        <b/>
        <sz val="11"/>
        <color indexed="8"/>
        <rFont val="Times New Roman"/>
        <family val="0"/>
      </rPr>
      <t>    </t>
    </r>
    <r>
      <rPr>
        <b/>
        <sz val="11"/>
        <color indexed="8"/>
        <rFont val="宋体"/>
        <family val="0"/>
      </rPr>
      <t>入</t>
    </r>
    <r>
      <rPr>
        <b/>
        <sz val="11"/>
        <color indexed="8"/>
        <rFont val="Times New Roman"/>
        <family val="0"/>
      </rPr>
      <t>    </t>
    </r>
    <r>
      <rPr>
        <b/>
        <sz val="11"/>
        <color indexed="8"/>
        <rFont val="宋体"/>
        <family val="0"/>
      </rPr>
      <t>总</t>
    </r>
    <r>
      <rPr>
        <b/>
        <sz val="11"/>
        <color indexed="8"/>
        <rFont val="Times New Roman"/>
        <family val="0"/>
      </rPr>
      <t>    </t>
    </r>
    <r>
      <rPr>
        <b/>
        <sz val="11"/>
        <color indexed="8"/>
        <rFont val="宋体"/>
        <family val="0"/>
      </rPr>
      <t>计</t>
    </r>
  </si>
  <si>
    <r>
      <t>附表</t>
    </r>
    <r>
      <rPr>
        <sz val="12"/>
        <rFont val="Times New Roman"/>
        <family val="0"/>
      </rPr>
      <t>22</t>
    </r>
  </si>
  <si>
    <r>
      <t>全市</t>
    </r>
    <r>
      <rPr>
        <sz val="20"/>
        <rFont val="Times New Roman"/>
        <family val="0"/>
      </rPr>
      <t>2023</t>
    </r>
    <r>
      <rPr>
        <sz val="20"/>
        <rFont val="方正大标宋简体"/>
        <family val="0"/>
      </rPr>
      <t>年一般公共预算支出表</t>
    </r>
  </si>
  <si>
    <t>全市地方一般公共预算支出合计</t>
  </si>
  <si>
    <r>
      <t>支</t>
    </r>
    <r>
      <rPr>
        <b/>
        <sz val="11"/>
        <rFont val="Times New Roman"/>
        <family val="0"/>
      </rPr>
      <t xml:space="preserve">    </t>
    </r>
    <r>
      <rPr>
        <b/>
        <sz val="11"/>
        <rFont val="宋体"/>
        <family val="0"/>
      </rPr>
      <t>出</t>
    </r>
    <r>
      <rPr>
        <b/>
        <sz val="11"/>
        <rFont val="Times New Roman"/>
        <family val="0"/>
      </rPr>
      <t xml:space="preserve">   </t>
    </r>
    <r>
      <rPr>
        <b/>
        <sz val="11"/>
        <rFont val="宋体"/>
        <family val="0"/>
      </rPr>
      <t>总</t>
    </r>
    <r>
      <rPr>
        <b/>
        <sz val="11"/>
        <rFont val="Times New Roman"/>
        <family val="0"/>
      </rPr>
      <t xml:space="preserve">  </t>
    </r>
    <r>
      <rPr>
        <b/>
        <sz val="11"/>
        <rFont val="宋体"/>
        <family val="0"/>
      </rPr>
      <t>计</t>
    </r>
  </si>
  <si>
    <r>
      <t>附表</t>
    </r>
    <r>
      <rPr>
        <sz val="12"/>
        <rFont val="Times New Roman"/>
        <family val="0"/>
      </rPr>
      <t>23</t>
    </r>
  </si>
  <si>
    <t xml:space="preserve">                                                                                                                                                                                                                                                                                                                                                                                                                                                                                                                                                                                                                                                                                                                                                                                   </t>
  </si>
  <si>
    <r>
      <t>市本级</t>
    </r>
    <r>
      <rPr>
        <sz val="20"/>
        <color indexed="8"/>
        <rFont val="Times New Roman"/>
        <family val="0"/>
      </rPr>
      <t>2023</t>
    </r>
    <r>
      <rPr>
        <sz val="20"/>
        <color indexed="8"/>
        <rFont val="方正大标宋简体"/>
        <family val="0"/>
      </rPr>
      <t>年一般公共预算收入明细表</t>
    </r>
  </si>
  <si>
    <t>科目</t>
  </si>
  <si>
    <r>
      <t>项</t>
    </r>
    <r>
      <rPr>
        <sz val="11"/>
        <color indexed="8"/>
        <rFont val="Times New Roman"/>
        <family val="0"/>
      </rPr>
      <t>        </t>
    </r>
    <r>
      <rPr>
        <sz val="11"/>
        <color indexed="8"/>
        <rFont val="黑体"/>
        <family val="0"/>
      </rPr>
      <t>目</t>
    </r>
  </si>
  <si>
    <t>一、市本级地方一般公共预算收入</t>
  </si>
  <si>
    <r>
      <t>  </t>
    </r>
    <r>
      <rPr>
        <sz val="11"/>
        <color indexed="8"/>
        <rFont val="宋体"/>
        <family val="0"/>
      </rPr>
      <t>（一）税收收入</t>
    </r>
  </si>
  <si>
    <r>
      <t>     </t>
    </r>
    <r>
      <rPr>
        <sz val="11"/>
        <color indexed="8"/>
        <rFont val="宋体"/>
        <family val="0"/>
      </rPr>
      <t>增值税</t>
    </r>
  </si>
  <si>
    <r>
      <t>     </t>
    </r>
    <r>
      <rPr>
        <sz val="11"/>
        <color indexed="8"/>
        <rFont val="宋体"/>
        <family val="0"/>
      </rPr>
      <t>企业所得税</t>
    </r>
  </si>
  <si>
    <r>
      <t>     </t>
    </r>
    <r>
      <rPr>
        <sz val="11"/>
        <color indexed="8"/>
        <rFont val="宋体"/>
        <family val="0"/>
      </rPr>
      <t>个人所得税</t>
    </r>
  </si>
  <si>
    <r>
      <t>     </t>
    </r>
    <r>
      <rPr>
        <sz val="11"/>
        <color indexed="8"/>
        <rFont val="宋体"/>
        <family val="0"/>
      </rPr>
      <t>资源税</t>
    </r>
  </si>
  <si>
    <r>
      <t>     </t>
    </r>
    <r>
      <rPr>
        <sz val="11"/>
        <color indexed="8"/>
        <rFont val="宋体"/>
        <family val="0"/>
      </rPr>
      <t>城市维护建设税</t>
    </r>
  </si>
  <si>
    <r>
      <t>     </t>
    </r>
    <r>
      <rPr>
        <sz val="11"/>
        <color indexed="8"/>
        <rFont val="宋体"/>
        <family val="0"/>
      </rPr>
      <t>房产税</t>
    </r>
  </si>
  <si>
    <r>
      <t>     </t>
    </r>
    <r>
      <rPr>
        <sz val="11"/>
        <color indexed="8"/>
        <rFont val="宋体"/>
        <family val="0"/>
      </rPr>
      <t>印花税</t>
    </r>
  </si>
  <si>
    <r>
      <t>     </t>
    </r>
    <r>
      <rPr>
        <sz val="11"/>
        <color indexed="8"/>
        <rFont val="宋体"/>
        <family val="0"/>
      </rPr>
      <t>城镇土地使用税</t>
    </r>
  </si>
  <si>
    <r>
      <t>     </t>
    </r>
    <r>
      <rPr>
        <sz val="11"/>
        <color indexed="8"/>
        <rFont val="宋体"/>
        <family val="0"/>
      </rPr>
      <t>土地增值税</t>
    </r>
  </si>
  <si>
    <r>
      <t>     </t>
    </r>
    <r>
      <rPr>
        <sz val="11"/>
        <color indexed="8"/>
        <rFont val="宋体"/>
        <family val="0"/>
      </rPr>
      <t>车船税</t>
    </r>
  </si>
  <si>
    <r>
      <t>     </t>
    </r>
    <r>
      <rPr>
        <sz val="11"/>
        <color indexed="8"/>
        <rFont val="宋体"/>
        <family val="0"/>
      </rPr>
      <t>耕地占用税</t>
    </r>
  </si>
  <si>
    <r>
      <t>     </t>
    </r>
    <r>
      <rPr>
        <sz val="11"/>
        <color indexed="8"/>
        <rFont val="宋体"/>
        <family val="0"/>
      </rPr>
      <t>契税</t>
    </r>
  </si>
  <si>
    <r>
      <t>     </t>
    </r>
    <r>
      <rPr>
        <sz val="11"/>
        <color indexed="8"/>
        <rFont val="宋体"/>
        <family val="0"/>
      </rPr>
      <t>烟叶税</t>
    </r>
  </si>
  <si>
    <r>
      <t xml:space="preserve">     </t>
    </r>
    <r>
      <rPr>
        <sz val="11"/>
        <color indexed="8"/>
        <rFont val="宋体"/>
        <family val="0"/>
      </rPr>
      <t>环境保护税</t>
    </r>
  </si>
  <si>
    <r>
      <t>     </t>
    </r>
    <r>
      <rPr>
        <sz val="11"/>
        <color indexed="8"/>
        <rFont val="宋体"/>
        <family val="0"/>
      </rPr>
      <t>其他税收收入</t>
    </r>
  </si>
  <si>
    <r>
      <t>  </t>
    </r>
    <r>
      <rPr>
        <sz val="11"/>
        <color indexed="8"/>
        <rFont val="宋体"/>
        <family val="0"/>
      </rPr>
      <t>（二）非税收入</t>
    </r>
  </si>
  <si>
    <r>
      <t>     </t>
    </r>
    <r>
      <rPr>
        <sz val="11"/>
        <color indexed="8"/>
        <rFont val="宋体"/>
        <family val="0"/>
      </rPr>
      <t>专项收入</t>
    </r>
  </si>
  <si>
    <r>
      <t>     </t>
    </r>
    <r>
      <rPr>
        <sz val="11"/>
        <color indexed="8"/>
        <rFont val="宋体"/>
        <family val="0"/>
      </rPr>
      <t>行政事业性收费收入</t>
    </r>
  </si>
  <si>
    <r>
      <t>     </t>
    </r>
    <r>
      <rPr>
        <sz val="11"/>
        <color indexed="8"/>
        <rFont val="宋体"/>
        <family val="0"/>
      </rPr>
      <t>罚没收入</t>
    </r>
  </si>
  <si>
    <r>
      <t>     </t>
    </r>
    <r>
      <rPr>
        <sz val="11"/>
        <color indexed="8"/>
        <rFont val="宋体"/>
        <family val="0"/>
      </rPr>
      <t>国有资本经营收入</t>
    </r>
  </si>
  <si>
    <r>
      <t>     </t>
    </r>
    <r>
      <rPr>
        <sz val="11"/>
        <color indexed="8"/>
        <rFont val="宋体"/>
        <family val="0"/>
      </rPr>
      <t>国有资源（资产）有偿使用收入</t>
    </r>
  </si>
  <si>
    <r>
      <t>     </t>
    </r>
    <r>
      <rPr>
        <sz val="11"/>
        <color indexed="8"/>
        <rFont val="宋体"/>
        <family val="0"/>
      </rPr>
      <t>捐赠收入</t>
    </r>
  </si>
  <si>
    <r>
      <t>     </t>
    </r>
    <r>
      <rPr>
        <sz val="11"/>
        <color indexed="8"/>
        <rFont val="宋体"/>
        <family val="0"/>
      </rPr>
      <t>政府住房基金收入</t>
    </r>
  </si>
  <si>
    <r>
      <t>     </t>
    </r>
    <r>
      <rPr>
        <sz val="11"/>
        <color indexed="8"/>
        <rFont val="宋体"/>
        <family val="0"/>
      </rPr>
      <t>其他收入</t>
    </r>
  </si>
  <si>
    <t>二、转移性收入</t>
  </si>
  <si>
    <r>
      <t xml:space="preserve">  </t>
    </r>
    <r>
      <rPr>
        <sz val="11"/>
        <color indexed="8"/>
        <rFont val="宋体"/>
        <family val="0"/>
      </rPr>
      <t>其它返还性收入</t>
    </r>
  </si>
  <si>
    <t xml:space="preserve">1100229  </t>
  </si>
  <si>
    <r>
      <t xml:space="preserve">    </t>
    </r>
    <r>
      <rPr>
        <sz val="11"/>
        <rFont val="宋体"/>
        <family val="0"/>
      </rPr>
      <t>民族地区转移支付收入</t>
    </r>
  </si>
  <si>
    <r>
      <t>    </t>
    </r>
    <r>
      <rPr>
        <sz val="11"/>
        <color indexed="8"/>
        <rFont val="宋体"/>
        <family val="0"/>
      </rPr>
      <t>节能环保</t>
    </r>
    <r>
      <rPr>
        <sz val="11"/>
        <color indexed="8"/>
        <rFont val="Times New Roman"/>
        <family val="0"/>
      </rPr>
      <t> </t>
    </r>
    <r>
      <rPr>
        <sz val="11"/>
        <color indexed="8"/>
        <rFont val="宋体"/>
        <family val="0"/>
      </rPr>
      <t>共同财政事权转移支付收入</t>
    </r>
  </si>
  <si>
    <r>
      <t xml:space="preserve">    </t>
    </r>
    <r>
      <rPr>
        <sz val="11"/>
        <color indexed="8"/>
        <rFont val="宋体"/>
        <family val="0"/>
      </rPr>
      <t>其他一般性转移支付收入</t>
    </r>
  </si>
  <si>
    <r>
      <t xml:space="preserve">    </t>
    </r>
    <r>
      <rPr>
        <sz val="11"/>
        <rFont val="宋体"/>
        <family val="0"/>
      </rPr>
      <t>灾害防治及应急管理</t>
    </r>
  </si>
  <si>
    <r>
      <t xml:space="preserve">   </t>
    </r>
    <r>
      <rPr>
        <sz val="11"/>
        <color indexed="8"/>
        <rFont val="宋体"/>
        <family val="0"/>
      </rPr>
      <t>调入一般公共预算资金</t>
    </r>
  </si>
  <si>
    <r>
      <t xml:space="preserve">          </t>
    </r>
    <r>
      <rPr>
        <sz val="11"/>
        <color indexed="8"/>
        <rFont val="宋体"/>
        <family val="0"/>
      </rPr>
      <t>从政府性基金预算调入一般公共预算资金</t>
    </r>
  </si>
  <si>
    <r>
      <t xml:space="preserve">          </t>
    </r>
    <r>
      <rPr>
        <sz val="11"/>
        <color indexed="8"/>
        <rFont val="宋体"/>
        <family val="0"/>
      </rPr>
      <t>从国有资本经营预算调入一般公共预算资金</t>
    </r>
  </si>
  <si>
    <r>
      <t xml:space="preserve">          </t>
    </r>
    <r>
      <rPr>
        <sz val="11"/>
        <color indexed="8"/>
        <rFont val="宋体"/>
        <family val="0"/>
      </rPr>
      <t>从抗疫特别国债调入一般公共预算资金</t>
    </r>
  </si>
  <si>
    <r>
      <t xml:space="preserve">          </t>
    </r>
    <r>
      <rPr>
        <sz val="11"/>
        <color indexed="8"/>
        <rFont val="宋体"/>
        <family val="0"/>
      </rPr>
      <t>从其他资金调入一般公共预算资金</t>
    </r>
  </si>
  <si>
    <r>
      <t xml:space="preserve">              </t>
    </r>
    <r>
      <rPr>
        <sz val="11"/>
        <color indexed="8"/>
        <rFont val="宋体"/>
        <family val="0"/>
      </rPr>
      <t>新增债券</t>
    </r>
  </si>
  <si>
    <r>
      <t xml:space="preserve">              </t>
    </r>
    <r>
      <rPr>
        <sz val="11"/>
        <color indexed="8"/>
        <rFont val="宋体"/>
        <family val="0"/>
      </rPr>
      <t>再融资债券</t>
    </r>
  </si>
  <si>
    <r>
      <t>收</t>
    </r>
    <r>
      <rPr>
        <b/>
        <sz val="11"/>
        <color indexed="8"/>
        <rFont val="Times New Roman"/>
        <family val="0"/>
      </rPr>
      <t>    </t>
    </r>
    <r>
      <rPr>
        <b/>
        <sz val="11"/>
        <color indexed="8"/>
        <rFont val="宋体"/>
        <family val="0"/>
      </rPr>
      <t>入</t>
    </r>
    <r>
      <rPr>
        <b/>
        <sz val="11"/>
        <color indexed="8"/>
        <rFont val="Times New Roman"/>
        <family val="0"/>
      </rPr>
      <t>    </t>
    </r>
    <r>
      <rPr>
        <b/>
        <sz val="11"/>
        <color indexed="8"/>
        <rFont val="宋体"/>
        <family val="0"/>
      </rPr>
      <t>总</t>
    </r>
    <r>
      <rPr>
        <b/>
        <sz val="11"/>
        <color indexed="8"/>
        <rFont val="Times New Roman"/>
        <family val="0"/>
      </rPr>
      <t>    </t>
    </r>
    <r>
      <rPr>
        <b/>
        <sz val="11"/>
        <color indexed="8"/>
        <rFont val="宋体"/>
        <family val="0"/>
      </rPr>
      <t>计</t>
    </r>
  </si>
  <si>
    <r>
      <t>附表</t>
    </r>
    <r>
      <rPr>
        <sz val="12"/>
        <rFont val="Times New Roman"/>
        <family val="0"/>
      </rPr>
      <t>24</t>
    </r>
  </si>
  <si>
    <r>
      <t>市本级</t>
    </r>
    <r>
      <rPr>
        <sz val="20"/>
        <rFont val="Times New Roman"/>
        <family val="0"/>
      </rPr>
      <t>2023</t>
    </r>
    <r>
      <rPr>
        <sz val="20"/>
        <rFont val="方正大标宋简体"/>
        <family val="0"/>
      </rPr>
      <t>年一般公共预算支出明细表</t>
    </r>
  </si>
  <si>
    <t>本级一般公共预算</t>
  </si>
  <si>
    <t>上级转移支付</t>
  </si>
  <si>
    <t>一、市本级地方一般公共预算支出合计</t>
  </si>
  <si>
    <r>
      <t xml:space="preserve">      </t>
    </r>
    <r>
      <rPr>
        <sz val="11"/>
        <rFont val="宋体"/>
        <family val="0"/>
      </rPr>
      <t>其他审计事务支出</t>
    </r>
  </si>
  <si>
    <r>
      <t xml:space="preserve">    </t>
    </r>
    <r>
      <rPr>
        <sz val="11"/>
        <rFont val="宋体"/>
        <family val="0"/>
      </rPr>
      <t>法院</t>
    </r>
  </si>
  <si>
    <r>
      <t xml:space="preserve">      </t>
    </r>
    <r>
      <rPr>
        <sz val="11"/>
        <rFont val="宋体"/>
        <family val="0"/>
      </rPr>
      <t>案件审判</t>
    </r>
  </si>
  <si>
    <r>
      <t xml:space="preserve">      </t>
    </r>
    <r>
      <rPr>
        <sz val="11"/>
        <rFont val="宋体"/>
        <family val="0"/>
      </rPr>
      <t>义务兵优待</t>
    </r>
  </si>
  <si>
    <r>
      <t xml:space="preserve">      </t>
    </r>
    <r>
      <rPr>
        <sz val="11"/>
        <rFont val="宋体"/>
        <family val="0"/>
      </rPr>
      <t>退役士兵管理教育</t>
    </r>
  </si>
  <si>
    <r>
      <t xml:space="preserve">      </t>
    </r>
    <r>
      <rPr>
        <sz val="11"/>
        <rFont val="宋体"/>
        <family val="0"/>
      </rPr>
      <t>城乡医疗救助</t>
    </r>
  </si>
  <si>
    <r>
      <t xml:space="preserve">      </t>
    </r>
    <r>
      <rPr>
        <sz val="11"/>
        <rFont val="宋体"/>
        <family val="0"/>
      </rPr>
      <t>其他能源管理事务支出</t>
    </r>
  </si>
  <si>
    <r>
      <t xml:space="preserve">      </t>
    </r>
    <r>
      <rPr>
        <sz val="11"/>
        <rFont val="宋体"/>
        <family val="0"/>
      </rPr>
      <t>农村合作经济</t>
    </r>
  </si>
  <si>
    <r>
      <t xml:space="preserve">      </t>
    </r>
    <r>
      <rPr>
        <sz val="11"/>
        <rFont val="宋体"/>
        <family val="0"/>
      </rPr>
      <t>农业资源保护修复与利用</t>
    </r>
  </si>
  <si>
    <r>
      <t xml:space="preserve">      </t>
    </r>
    <r>
      <rPr>
        <sz val="11"/>
        <rFont val="宋体"/>
        <family val="0"/>
      </rPr>
      <t>对高校毕业生到基层任职补助</t>
    </r>
  </si>
  <si>
    <r>
      <t xml:space="preserve">    </t>
    </r>
    <r>
      <rPr>
        <sz val="11"/>
        <rFont val="宋体"/>
        <family val="0"/>
      </rPr>
      <t>巩固脱贫攻坚成果衔接乡村振兴</t>
    </r>
  </si>
  <si>
    <r>
      <t xml:space="preserve">    </t>
    </r>
    <r>
      <rPr>
        <sz val="11"/>
        <rFont val="宋体"/>
        <family val="0"/>
      </rPr>
      <t>其他金融支出</t>
    </r>
  </si>
  <si>
    <r>
      <t xml:space="preserve">      </t>
    </r>
    <r>
      <rPr>
        <sz val="11"/>
        <rFont val="宋体"/>
        <family val="0"/>
      </rPr>
      <t>其他金融支出</t>
    </r>
  </si>
  <si>
    <r>
      <t xml:space="preserve">      </t>
    </r>
    <r>
      <rPr>
        <sz val="11"/>
        <rFont val="宋体"/>
        <family val="0"/>
      </rPr>
      <t>棚户区改造</t>
    </r>
  </si>
  <si>
    <r>
      <t xml:space="preserve">      </t>
    </r>
    <r>
      <rPr>
        <sz val="11"/>
        <rFont val="宋体"/>
        <family val="0"/>
      </rPr>
      <t>其他保障性安居工程支出</t>
    </r>
  </si>
  <si>
    <r>
      <t xml:space="preserve">      </t>
    </r>
    <r>
      <rPr>
        <sz val="11"/>
        <rFont val="宋体"/>
        <family val="0"/>
      </rPr>
      <t>森林草原防灾减灾</t>
    </r>
  </si>
  <si>
    <r>
      <t xml:space="preserve">  </t>
    </r>
    <r>
      <rPr>
        <sz val="11"/>
        <rFont val="宋体"/>
        <family val="0"/>
      </rPr>
      <t>预备费</t>
    </r>
  </si>
  <si>
    <r>
      <t xml:space="preserve">    </t>
    </r>
    <r>
      <rPr>
        <sz val="11"/>
        <rFont val="宋体"/>
        <family val="0"/>
      </rPr>
      <t>年初预留</t>
    </r>
  </si>
  <si>
    <r>
      <t xml:space="preserve">      </t>
    </r>
    <r>
      <rPr>
        <sz val="11"/>
        <rFont val="宋体"/>
        <family val="0"/>
      </rPr>
      <t>年初预留</t>
    </r>
  </si>
  <si>
    <r>
      <t xml:space="preserve">    </t>
    </r>
    <r>
      <rPr>
        <sz val="11"/>
        <rFont val="宋体"/>
        <family val="0"/>
      </rPr>
      <t>一般公共预算年终结余</t>
    </r>
  </si>
  <si>
    <r>
      <t>附表</t>
    </r>
    <r>
      <rPr>
        <sz val="12"/>
        <rFont val="Times New Roman"/>
        <family val="0"/>
      </rPr>
      <t>25</t>
    </r>
  </si>
  <si>
    <r>
      <t>市本级</t>
    </r>
    <r>
      <rPr>
        <sz val="20"/>
        <color indexed="8"/>
        <rFont val="Times New Roman"/>
        <family val="0"/>
      </rPr>
      <t>2023</t>
    </r>
    <r>
      <rPr>
        <sz val="20"/>
        <color indexed="8"/>
        <rFont val="方正大标宋简体"/>
        <family val="0"/>
      </rPr>
      <t>年一般公共预算税收返还和转移支付表</t>
    </r>
  </si>
  <si>
    <r>
      <t>项</t>
    </r>
    <r>
      <rPr>
        <sz val="11"/>
        <rFont val="Times New Roman"/>
        <family val="0"/>
      </rPr>
      <t>        </t>
    </r>
    <r>
      <rPr>
        <sz val="11"/>
        <rFont val="黑体"/>
        <family val="0"/>
      </rPr>
      <t>目</t>
    </r>
  </si>
  <si>
    <r>
      <t>附表</t>
    </r>
    <r>
      <rPr>
        <sz val="12"/>
        <color indexed="8"/>
        <rFont val="Times New Roman"/>
        <family val="0"/>
      </rPr>
      <t>26</t>
    </r>
  </si>
  <si>
    <r>
      <rPr>
        <sz val="20"/>
        <rFont val="方正大标宋简体"/>
        <family val="0"/>
      </rPr>
      <t>市本级</t>
    </r>
    <r>
      <rPr>
        <sz val="20"/>
        <rFont val="Times New Roman"/>
        <family val="0"/>
      </rPr>
      <t>2023</t>
    </r>
    <r>
      <rPr>
        <sz val="20"/>
        <rFont val="方正大标宋简体"/>
        <family val="0"/>
      </rPr>
      <t>年一般公共预算支出政府经济分类情况表</t>
    </r>
  </si>
  <si>
    <t>功能科目类名称</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</si>
  <si>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</si>
  <si>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</si>
  <si>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</si>
  <si>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</si>
  <si>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</si>
  <si>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</si>
  <si>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</si>
  <si>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</si>
  <si>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</si>
  <si>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</si>
  <si>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</si>
  <si>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</si>
  <si>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r>
      <t>转移性</t>
    </r>
    <r>
      <rPr>
        <sz val="11"/>
        <color indexed="8"/>
        <rFont val="Times New Roman"/>
        <family val="0"/>
      </rPr>
      <t xml:space="preserve">
</t>
    </r>
    <r>
      <rPr>
        <sz val="11"/>
        <color indexed="8"/>
        <rFont val="黑体"/>
        <family val="0"/>
      </rPr>
      <t>支出</t>
    </r>
  </si>
  <si>
    <t>预备费及预留</t>
  </si>
  <si>
    <t>其他支出</t>
  </si>
  <si>
    <t>合计</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</si>
  <si>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</si>
  <si>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</si>
  <si>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</si>
  <si>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</si>
  <si>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</si>
  <si>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</si>
  <si>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</si>
  <si>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</si>
  <si>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</si>
  <si>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</si>
  <si>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</si>
  <si>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</si>
  <si>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</si>
  <si>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</si>
  <si>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</si>
  <si>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</si>
  <si>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</si>
  <si>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</si>
  <si>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</si>
  <si>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</si>
  <si>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</si>
  <si>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债务付息支出</t>
  </si>
  <si>
    <t>债务发行费用支出</t>
  </si>
  <si>
    <r>
      <t>附表</t>
    </r>
    <r>
      <rPr>
        <sz val="12"/>
        <color indexed="8"/>
        <rFont val="Times New Roman"/>
        <family val="0"/>
      </rPr>
      <t>27</t>
    </r>
  </si>
  <si>
    <r>
      <t>市本级</t>
    </r>
    <r>
      <rPr>
        <sz val="20"/>
        <rFont val="Times New Roman"/>
        <family val="0"/>
      </rPr>
      <t>2023</t>
    </r>
    <r>
      <rPr>
        <sz val="20"/>
        <rFont val="方正大标宋简体"/>
        <family val="0"/>
      </rPr>
      <t>年一般公共预算基本支出表</t>
    </r>
  </si>
  <si>
    <t>市本级2023年一般公共预算基本支出表</t>
  </si>
  <si>
    <t>支出经济分类</t>
  </si>
  <si>
    <r>
      <rPr>
        <sz val="11"/>
        <rFont val="宋体"/>
        <family val="0"/>
      </rPr>
      <t>单位</t>
    </r>
    <r>
      <rPr>
        <sz val="11"/>
        <rFont val="Times New Roman"/>
        <family val="0"/>
      </rPr>
      <t>:</t>
    </r>
    <r>
      <rPr>
        <sz val="11"/>
        <rFont val="宋体"/>
        <family val="0"/>
      </rPr>
      <t>万元</t>
    </r>
  </si>
  <si>
    <t>人员支出</t>
  </si>
  <si>
    <t>公用支出</t>
  </si>
  <si>
    <t>政府支出经济分类</t>
  </si>
  <si>
    <t>预算支出</t>
  </si>
  <si>
    <t>301</t>
  </si>
  <si>
    <t>工资福利支出</t>
  </si>
  <si>
    <t>30101</t>
  </si>
  <si>
    <t>基本工资</t>
  </si>
  <si>
    <t>30102</t>
  </si>
  <si>
    <t>津贴补贴</t>
  </si>
  <si>
    <t>工资奖金津补贴</t>
  </si>
  <si>
    <t>30103</t>
  </si>
  <si>
    <t>奖金</t>
  </si>
  <si>
    <t>社会保障缴费</t>
  </si>
  <si>
    <t>30107</t>
  </si>
  <si>
    <t>绩效工资</t>
  </si>
  <si>
    <t>住房公积金</t>
  </si>
  <si>
    <t>30108</t>
  </si>
  <si>
    <t>机关事业单位基本养老保险缴费</t>
  </si>
  <si>
    <r>
      <t xml:space="preserve">  </t>
    </r>
    <r>
      <rPr>
        <sz val="11"/>
        <rFont val="方正书宋_GBK"/>
        <family val="0"/>
      </rPr>
      <t>其他工资福利支出</t>
    </r>
  </si>
  <si>
    <t>30109</t>
  </si>
  <si>
    <t>职业年金缴费</t>
  </si>
  <si>
    <t>30110</t>
  </si>
  <si>
    <t>职工基本医疗保险缴费</t>
  </si>
  <si>
    <t>办公经费</t>
  </si>
  <si>
    <t>30111</t>
  </si>
  <si>
    <t>公务员医疗补助缴费</t>
  </si>
  <si>
    <t>会议费</t>
  </si>
  <si>
    <t>30112</t>
  </si>
  <si>
    <t>其他社会保障缴费</t>
  </si>
  <si>
    <t>培训费</t>
  </si>
  <si>
    <t>30113</t>
  </si>
  <si>
    <t>专用材料购置费</t>
  </si>
  <si>
    <t>30199</t>
  </si>
  <si>
    <t>其他工资福利支出</t>
  </si>
  <si>
    <t>委托业务费</t>
  </si>
  <si>
    <t>302</t>
  </si>
  <si>
    <t>商品和服务支出</t>
  </si>
  <si>
    <t>公务接待费</t>
  </si>
  <si>
    <t>30201</t>
  </si>
  <si>
    <t>办公费</t>
  </si>
  <si>
    <t>因公出国（境）费用</t>
  </si>
  <si>
    <t>30202</t>
  </si>
  <si>
    <t>印刷费</t>
  </si>
  <si>
    <t>公务用车运行维护费</t>
  </si>
  <si>
    <t>30203</t>
  </si>
  <si>
    <t>咨询费</t>
  </si>
  <si>
    <r>
      <t>维修</t>
    </r>
    <r>
      <rPr>
        <sz val="11"/>
        <rFont val="Times New Roman"/>
        <family val="0"/>
      </rPr>
      <t>(</t>
    </r>
    <r>
      <rPr>
        <sz val="11"/>
        <rFont val="宋体"/>
        <family val="0"/>
      </rPr>
      <t>护</t>
    </r>
    <r>
      <rPr>
        <sz val="11"/>
        <rFont val="Times New Roman"/>
        <family val="0"/>
      </rPr>
      <t>)</t>
    </r>
    <r>
      <rPr>
        <sz val="11"/>
        <rFont val="宋体"/>
        <family val="0"/>
      </rPr>
      <t>费</t>
    </r>
  </si>
  <si>
    <t>30204</t>
  </si>
  <si>
    <t>手续费</t>
  </si>
  <si>
    <t>其他商品和服务支出</t>
  </si>
  <si>
    <t>30205</t>
  </si>
  <si>
    <t>水费</t>
  </si>
  <si>
    <t>机关资本性支出(一)</t>
  </si>
  <si>
    <t>30206</t>
  </si>
  <si>
    <t>电费</t>
  </si>
  <si>
    <t>50306</t>
  </si>
  <si>
    <t>设备购置</t>
  </si>
  <si>
    <t>30207</t>
  </si>
  <si>
    <t>邮电费</t>
  </si>
  <si>
    <t>30208</t>
  </si>
  <si>
    <t>取暖费</t>
  </si>
  <si>
    <t>30209</t>
  </si>
  <si>
    <t>物业管理费</t>
  </si>
  <si>
    <t>其他对事业单位补助</t>
  </si>
  <si>
    <t>30211</t>
  </si>
  <si>
    <t>差旅费</t>
  </si>
  <si>
    <t>30212</t>
  </si>
  <si>
    <t>50601</t>
  </si>
  <si>
    <t>资本性支出（一）</t>
  </si>
  <si>
    <t>30213</t>
  </si>
  <si>
    <t>维修（护）费</t>
  </si>
  <si>
    <t>30214</t>
  </si>
  <si>
    <t>租赁费</t>
  </si>
  <si>
    <t>社会福利和救助</t>
  </si>
  <si>
    <t>30215</t>
  </si>
  <si>
    <t>离退休费</t>
  </si>
  <si>
    <t>30216</t>
  </si>
  <si>
    <t>50999</t>
  </si>
  <si>
    <t>其他对个人和家庭补助</t>
  </si>
  <si>
    <t>30217</t>
  </si>
  <si>
    <t>30218</t>
  </si>
  <si>
    <t>专用材料费</t>
  </si>
  <si>
    <t>30224</t>
  </si>
  <si>
    <t>被装购置费</t>
  </si>
  <si>
    <t>30225</t>
  </si>
  <si>
    <t>专用燃料费</t>
  </si>
  <si>
    <t>30226</t>
  </si>
  <si>
    <t>劳务费</t>
  </si>
  <si>
    <t>30227</t>
  </si>
  <si>
    <t>30228</t>
  </si>
  <si>
    <t>工会经费</t>
  </si>
  <si>
    <t>30229</t>
  </si>
  <si>
    <t>福利费</t>
  </si>
  <si>
    <t>30231</t>
  </si>
  <si>
    <t>30239</t>
  </si>
  <si>
    <t>其他交通费用</t>
  </si>
  <si>
    <t>30240</t>
  </si>
  <si>
    <t>税金及附加费用</t>
  </si>
  <si>
    <t>30299</t>
  </si>
  <si>
    <t>303</t>
  </si>
  <si>
    <t>30301</t>
  </si>
  <si>
    <t>离休费</t>
  </si>
  <si>
    <t>30302</t>
  </si>
  <si>
    <t>退休费</t>
  </si>
  <si>
    <t>30307</t>
  </si>
  <si>
    <t>医疗费补助</t>
  </si>
  <si>
    <t>30399</t>
  </si>
  <si>
    <t>其他对个人和家庭的补助</t>
  </si>
  <si>
    <t>310</t>
  </si>
  <si>
    <t>资本性支出</t>
  </si>
  <si>
    <t>31002</t>
  </si>
  <si>
    <t>办公设备购置</t>
  </si>
  <si>
    <r>
      <t>附表</t>
    </r>
    <r>
      <rPr>
        <sz val="12"/>
        <rFont val="Times New Roman"/>
        <family val="0"/>
      </rPr>
      <t>28</t>
    </r>
  </si>
  <si>
    <t>一般公共预算“三公”经费表</t>
  </si>
  <si>
    <t>填报单位：随州市本级</t>
  </si>
  <si>
    <t>三公总计</t>
  </si>
  <si>
    <t>因公出国（境）费</t>
  </si>
  <si>
    <t>公务用车</t>
  </si>
  <si>
    <t>运行维护费</t>
  </si>
  <si>
    <t>购置费</t>
  </si>
  <si>
    <t>与2022年年初预算相比，2023年市本级一般公共预算“三公”经费减少20万元，下降0.97%，其中，因公出国（境）费减少70万元，下降31.5%；公务用车购置及运行费增加87万元，增长5.9%；公务接待费减少37万元，下降10%。</t>
  </si>
  <si>
    <t>附表29</t>
  </si>
  <si>
    <r>
      <t>市本级</t>
    </r>
    <r>
      <rPr>
        <sz val="20"/>
        <color indexed="8"/>
        <rFont val="Times New Roman"/>
        <family val="0"/>
      </rPr>
      <t>2023</t>
    </r>
    <r>
      <rPr>
        <sz val="20"/>
        <color indexed="8"/>
        <rFont val="方正书宋_GBK"/>
        <family val="0"/>
      </rPr>
      <t>年一般公共预算对下专项转移支付情况表</t>
    </r>
  </si>
  <si>
    <t>曾都区法院建设</t>
  </si>
  <si>
    <t>高新区残联支出</t>
  </si>
  <si>
    <r>
      <t>附表</t>
    </r>
    <r>
      <rPr>
        <sz val="12"/>
        <color indexed="8"/>
        <rFont val="Times New Roman"/>
        <family val="0"/>
      </rPr>
      <t>30</t>
    </r>
  </si>
  <si>
    <r>
      <t>全市</t>
    </r>
    <r>
      <rPr>
        <sz val="20"/>
        <rFont val="Times New Roman"/>
        <family val="0"/>
      </rPr>
      <t>2023</t>
    </r>
    <r>
      <rPr>
        <sz val="20"/>
        <rFont val="方正大标宋简体"/>
        <family val="0"/>
      </rPr>
      <t>年地方政府一般债务余额限额表</t>
    </r>
  </si>
  <si>
    <t xml:space="preserve">                                                                                                   </t>
  </si>
  <si>
    <r>
      <t xml:space="preserve">   </t>
    </r>
    <r>
      <rPr>
        <sz val="12"/>
        <color indexed="8"/>
        <rFont val="宋体"/>
        <family val="0"/>
      </rPr>
      <t>单位：万元</t>
    </r>
  </si>
  <si>
    <t>一般债务</t>
  </si>
  <si>
    <t>余额</t>
  </si>
  <si>
    <r>
      <t>备注：省财政厅暂未下达</t>
    </r>
    <r>
      <rPr>
        <sz val="11"/>
        <rFont val="Times New Roman"/>
        <family val="0"/>
      </rPr>
      <t>2023</t>
    </r>
    <r>
      <rPr>
        <sz val="11"/>
        <rFont val="宋体"/>
        <family val="0"/>
      </rPr>
      <t>年限额，此数据为</t>
    </r>
    <r>
      <rPr>
        <sz val="11"/>
        <rFont val="Times New Roman"/>
        <family val="0"/>
      </rPr>
      <t>2022</t>
    </r>
    <r>
      <rPr>
        <sz val="11"/>
        <rFont val="宋体"/>
        <family val="0"/>
      </rPr>
      <t>年限额。</t>
    </r>
  </si>
  <si>
    <t>附表31</t>
  </si>
  <si>
    <t>2023年全市地方政府债券还本付息表</t>
  </si>
  <si>
    <t>地区</t>
  </si>
  <si>
    <t>政府债券还本付息</t>
  </si>
  <si>
    <t>小计</t>
  </si>
  <si>
    <t>还本</t>
  </si>
  <si>
    <t>付息</t>
  </si>
  <si>
    <t>一般债券</t>
  </si>
  <si>
    <t>专项债券</t>
  </si>
  <si>
    <t>随州市</t>
  </si>
  <si>
    <t>随州市本级</t>
  </si>
  <si>
    <t>附表32</t>
  </si>
  <si>
    <t>2023年随州市本级新增债券资金使用安排表</t>
  </si>
  <si>
    <t>序号</t>
  </si>
  <si>
    <t>区划</t>
  </si>
  <si>
    <t>单位</t>
  </si>
  <si>
    <t>项目名称</t>
  </si>
  <si>
    <t>项目金额</t>
  </si>
  <si>
    <t>市二中</t>
  </si>
  <si>
    <t>新建教学楼</t>
  </si>
  <si>
    <t>市政数局</t>
  </si>
  <si>
    <t>水电气接入外线工程并联审批系统建设</t>
  </si>
  <si>
    <t>市公检中心</t>
  </si>
  <si>
    <t>随州市公共检验检测中心实验室装修工程</t>
  </si>
  <si>
    <t>市市容环境局</t>
  </si>
  <si>
    <t>城南垃圾填埋场封场及渗滤液处理项目</t>
  </si>
  <si>
    <t>市城管委</t>
  </si>
  <si>
    <t>老城区人行道改造（中心城区）</t>
  </si>
  <si>
    <t>中心城区城市双修工程</t>
  </si>
  <si>
    <t>解放路步行街综合整治项目（沿河大道-舜井大道）</t>
  </si>
  <si>
    <t>市政协办</t>
  </si>
  <si>
    <t>政协文史馆</t>
  </si>
  <si>
    <t>市文旅局</t>
  </si>
  <si>
    <t>擂鼓墩古墓群保护规划修编</t>
  </si>
  <si>
    <t>市应急局</t>
  </si>
  <si>
    <t>全灾种（除火灾外）应急救援装备</t>
  </si>
  <si>
    <t>应急短波通信网建设</t>
  </si>
  <si>
    <t>市消防支队</t>
  </si>
  <si>
    <t>消防器材、基础设施、配套系统及救援站改造</t>
  </si>
  <si>
    <t>市市场监管局</t>
  </si>
  <si>
    <t>检测设备购置</t>
  </si>
  <si>
    <t>市教育局</t>
  </si>
  <si>
    <t>市直高中标准化考场及指挥平台建设</t>
  </si>
  <si>
    <t>市水利和湖泊局</t>
  </si>
  <si>
    <t>㵐水梁家桥水生态连通工程</t>
  </si>
  <si>
    <t>鄂北水资源配置二期市直工程</t>
  </si>
  <si>
    <t>市气象局</t>
  </si>
  <si>
    <t>乡镇应对极端天气补短板工程建设</t>
  </si>
  <si>
    <t>市建投公司</t>
  </si>
  <si>
    <t>擂鼓墩小区等老旧小区配套道路设施建设 （博物馆南路）</t>
  </si>
  <si>
    <t>欧阳修小区等老旧小区配套道路设施建设 （清河路）</t>
  </si>
  <si>
    <r>
      <rPr>
        <sz val="10"/>
        <rFont val="宋体"/>
        <family val="0"/>
      </rPr>
      <t>草店子城市综合体建设</t>
    </r>
    <r>
      <rPr>
        <sz val="10"/>
        <rFont val="Times New Roman"/>
        <family val="0"/>
      </rPr>
      <t xml:space="preserve"> </t>
    </r>
  </si>
  <si>
    <r>
      <rPr>
        <sz val="10"/>
        <rFont val="宋体"/>
        <family val="0"/>
      </rPr>
      <t>飞灰填埋场</t>
    </r>
    <r>
      <rPr>
        <sz val="10"/>
        <rFont val="Times New Roman"/>
        <family val="0"/>
      </rPr>
      <t xml:space="preserve"> </t>
    </r>
  </si>
  <si>
    <t>市草甸子文旅发展有限公司</t>
  </si>
  <si>
    <t>草甸子街历史文化街区保护改造</t>
  </si>
  <si>
    <t>市住建局</t>
  </si>
  <si>
    <t>老城区污水收集管网建设</t>
  </si>
  <si>
    <t>市水务集团</t>
  </si>
  <si>
    <r>
      <rPr>
        <sz val="10"/>
        <rFont val="宋体"/>
        <family val="0"/>
      </rPr>
      <t>城南新区供水管网配套设施建设</t>
    </r>
    <r>
      <rPr>
        <sz val="10"/>
        <rFont val="Times New Roman"/>
        <family val="0"/>
      </rPr>
      <t xml:space="preserve"> </t>
    </r>
  </si>
  <si>
    <r>
      <rPr>
        <sz val="10"/>
        <rFont val="宋体"/>
        <family val="0"/>
      </rPr>
      <t>老城区供水管网改造</t>
    </r>
    <r>
      <rPr>
        <sz val="10"/>
        <rFont val="Times New Roman"/>
        <family val="0"/>
      </rPr>
      <t xml:space="preserve"> </t>
    </r>
  </si>
  <si>
    <t>市城投公司</t>
  </si>
  <si>
    <t>城南新区棚户区改造（涢水南片）</t>
  </si>
  <si>
    <t>附表33</t>
  </si>
  <si>
    <r>
      <t>全市</t>
    </r>
    <r>
      <rPr>
        <sz val="20"/>
        <rFont val="Times New Roman"/>
        <family val="0"/>
      </rPr>
      <t>2023</t>
    </r>
    <r>
      <rPr>
        <sz val="20"/>
        <rFont val="方正大标宋简体"/>
        <family val="0"/>
      </rPr>
      <t>年政府性基金预算收入表</t>
    </r>
  </si>
  <si>
    <t xml:space="preserve">       </t>
  </si>
  <si>
    <t>附表34</t>
  </si>
  <si>
    <r>
      <t>全市</t>
    </r>
    <r>
      <rPr>
        <sz val="20"/>
        <rFont val="Times New Roman"/>
        <family val="0"/>
      </rPr>
      <t>2023</t>
    </r>
    <r>
      <rPr>
        <sz val="20"/>
        <rFont val="方正大标宋简体"/>
        <family val="0"/>
      </rPr>
      <t>年政府性基金预算支出表</t>
    </r>
  </si>
  <si>
    <t xml:space="preserve">    政府性基金转移支付</t>
  </si>
  <si>
    <t xml:space="preserve">    调出资金</t>
  </si>
  <si>
    <t xml:space="preserve">    年终结余</t>
  </si>
  <si>
    <t xml:space="preserve">    债务转贷支出</t>
  </si>
  <si>
    <t xml:space="preserve">  地方政府专项债务还本支出</t>
  </si>
  <si>
    <r>
      <t>附表</t>
    </r>
    <r>
      <rPr>
        <sz val="12"/>
        <rFont val="Times New Roman"/>
        <family val="0"/>
      </rPr>
      <t>35</t>
    </r>
  </si>
  <si>
    <r>
      <t>市本级</t>
    </r>
    <r>
      <rPr>
        <sz val="20"/>
        <rFont val="Times New Roman"/>
        <family val="0"/>
      </rPr>
      <t>2023</t>
    </r>
    <r>
      <rPr>
        <sz val="20"/>
        <rFont val="方正大标宋简体"/>
        <family val="0"/>
      </rPr>
      <t>年政府性基金预算收入表</t>
    </r>
  </si>
  <si>
    <r>
      <t>单位：万元</t>
    </r>
    <r>
      <rPr>
        <sz val="11"/>
        <rFont val="Times New Roman"/>
        <family val="0"/>
      </rPr>
      <t xml:space="preserve">       </t>
    </r>
  </si>
  <si>
    <t>项目</t>
  </si>
  <si>
    <t>一、农业土地开发资金收入</t>
  </si>
  <si>
    <t>二、国有土地使用权出让收入</t>
  </si>
  <si>
    <r>
      <t xml:space="preserve">        </t>
    </r>
    <r>
      <rPr>
        <sz val="11"/>
        <rFont val="宋体"/>
        <family val="0"/>
      </rPr>
      <t>土地出让价款收入</t>
    </r>
  </si>
  <si>
    <r>
      <t xml:space="preserve">        </t>
    </r>
    <r>
      <rPr>
        <sz val="11"/>
        <rFont val="宋体"/>
        <family val="0"/>
      </rPr>
      <t>补缴的土地价款</t>
    </r>
  </si>
  <si>
    <r>
      <t xml:space="preserve">        </t>
    </r>
    <r>
      <rPr>
        <sz val="11"/>
        <rFont val="宋体"/>
        <family val="0"/>
      </rPr>
      <t>缴纳新增建设用地土地有偿使用费</t>
    </r>
  </si>
  <si>
    <r>
      <t xml:space="preserve">        </t>
    </r>
    <r>
      <rPr>
        <sz val="11"/>
        <rFont val="宋体"/>
        <family val="0"/>
      </rPr>
      <t>其他土地出让收入</t>
    </r>
  </si>
  <si>
    <t>三、彩票发行机构和彩票销售机构的业务费用</t>
  </si>
  <si>
    <r>
      <t xml:space="preserve">        </t>
    </r>
    <r>
      <rPr>
        <sz val="11"/>
        <rFont val="宋体"/>
        <family val="0"/>
      </rPr>
      <t>福利彩票销售机构的业务费用</t>
    </r>
  </si>
  <si>
    <r>
      <t>　　</t>
    </r>
    <r>
      <rPr>
        <sz val="11"/>
        <rFont val="Times New Roman"/>
        <family val="0"/>
      </rPr>
      <t xml:space="preserve"> </t>
    </r>
    <r>
      <rPr>
        <sz val="11"/>
        <rFont val="宋体"/>
        <family val="0"/>
      </rPr>
      <t>体育彩票销售机构的业务费用</t>
    </r>
  </si>
  <si>
    <t>四、城市基础设施配套费收入</t>
  </si>
  <si>
    <t>五、污水处理费收入</t>
  </si>
  <si>
    <t>六、其他政府性基金收入</t>
  </si>
  <si>
    <t>七、其他政府性基金专项债务对应项目专项收入</t>
  </si>
  <si>
    <r>
      <t>　</t>
    </r>
    <r>
      <rPr>
        <sz val="11"/>
        <rFont val="Times New Roman"/>
        <family val="0"/>
      </rPr>
      <t xml:space="preserve">    </t>
    </r>
    <r>
      <rPr>
        <sz val="11"/>
        <rFont val="宋体"/>
        <family val="0"/>
      </rPr>
      <t>其他地方自行试点项目收益专项债券对应项目专项收入</t>
    </r>
  </si>
  <si>
    <r>
      <t xml:space="preserve">    </t>
    </r>
    <r>
      <rPr>
        <sz val="11"/>
        <rFont val="宋体"/>
        <family val="0"/>
      </rPr>
      <t>一、政府性基金转移支付收入</t>
    </r>
  </si>
  <si>
    <r>
      <t xml:space="preserve">       </t>
    </r>
    <r>
      <rPr>
        <sz val="11"/>
        <rFont val="宋体"/>
        <family val="0"/>
      </rPr>
      <t>科学技术</t>
    </r>
  </si>
  <si>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</si>
  <si>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</si>
  <si>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</si>
  <si>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</si>
  <si>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</si>
  <si>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</si>
  <si>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</si>
  <si>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</si>
  <si>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二、政府性基金上解收入</t>
  </si>
  <si>
    <r>
      <t>三、</t>
    </r>
    <r>
      <rPr>
        <sz val="11"/>
        <rFont val="Times New Roman"/>
        <family val="0"/>
      </rPr>
      <t xml:space="preserve"> </t>
    </r>
    <r>
      <rPr>
        <sz val="11"/>
        <rFont val="宋体"/>
        <family val="0"/>
      </rPr>
      <t>上年结余收入</t>
    </r>
  </si>
  <si>
    <r>
      <t xml:space="preserve">        </t>
    </r>
    <r>
      <rPr>
        <sz val="11"/>
        <rFont val="宋体"/>
        <family val="0"/>
      </rPr>
      <t>政府性基金预算上年结余收入</t>
    </r>
  </si>
  <si>
    <t>四、调入资金</t>
  </si>
  <si>
    <r>
      <t>五、</t>
    </r>
    <r>
      <rPr>
        <sz val="11"/>
        <rFont val="Times New Roman"/>
        <family val="0"/>
      </rPr>
      <t xml:space="preserve"> </t>
    </r>
    <r>
      <rPr>
        <sz val="11"/>
        <rFont val="宋体"/>
        <family val="0"/>
      </rPr>
      <t>债务转贷收入</t>
    </r>
  </si>
  <si>
    <t xml:space="preserve">    地方政府专项债务转贷收入</t>
  </si>
  <si>
    <t xml:space="preserve">      土地储备专项债券转贷收入</t>
  </si>
  <si>
    <t xml:space="preserve">      其他政府性基金债务转贷收入</t>
  </si>
  <si>
    <r>
      <t>附表</t>
    </r>
    <r>
      <rPr>
        <sz val="12"/>
        <rFont val="Times New Roman"/>
        <family val="0"/>
      </rPr>
      <t>36</t>
    </r>
  </si>
  <si>
    <r>
      <rPr>
        <sz val="20"/>
        <rFont val="方正大标宋简体"/>
        <family val="0"/>
      </rPr>
      <t>市本级</t>
    </r>
    <r>
      <rPr>
        <sz val="20"/>
        <rFont val="Times New Roman"/>
        <family val="0"/>
      </rPr>
      <t>2023</t>
    </r>
    <r>
      <rPr>
        <sz val="20"/>
        <rFont val="方正大标宋简体"/>
        <family val="0"/>
      </rPr>
      <t>年政府性基金预算支出表</t>
    </r>
  </si>
  <si>
    <r>
      <rPr>
        <sz val="10"/>
        <rFont val="宋体"/>
        <family val="0"/>
      </rPr>
      <t/>
    </r>
    <r>
      <rPr>
        <sz val="10"/>
        <rFont val="宋体"/>
        <family val="0"/>
      </rPr>
      <t xml:space="preserve">单位：万元             </t>
    </r>
  </si>
  <si>
    <r>
      <rPr>
        <sz val="11"/>
        <rFont val="黑体"/>
        <family val="0"/>
      </rPr>
      <t>科目</t>
    </r>
  </si>
  <si>
    <r>
      <rPr>
        <sz val="11"/>
        <rFont val="黑体"/>
        <family val="0"/>
      </rPr>
      <t>项</t>
    </r>
    <r>
      <rPr>
        <sz val="11"/>
        <rFont val="Times New Roman"/>
        <family val="0"/>
      </rPr>
      <t xml:space="preserve">    </t>
    </r>
    <r>
      <rPr>
        <sz val="11"/>
        <rFont val="黑体"/>
        <family val="0"/>
      </rPr>
      <t>目</t>
    </r>
  </si>
  <si>
    <r>
      <rPr>
        <sz val="11"/>
        <rFont val="黑体"/>
        <family val="0"/>
      </rPr>
      <t>预算数</t>
    </r>
  </si>
  <si>
    <r>
      <rPr>
        <sz val="11"/>
        <rFont val="黑体"/>
        <family val="0"/>
      </rPr>
      <t>备注</t>
    </r>
  </si>
  <si>
    <r>
      <rPr>
        <b/>
        <sz val="11"/>
        <rFont val="宋体"/>
        <family val="0"/>
      </rPr>
      <t>地方政府性基金支出合计</t>
    </r>
  </si>
  <si>
    <r>
      <rPr>
        <sz val="11"/>
        <rFont val="宋体"/>
        <family val="0"/>
      </rPr>
      <t>一、社会保障和就业支出</t>
    </r>
  </si>
  <si>
    <r>
      <t xml:space="preserve">       </t>
    </r>
    <r>
      <rPr>
        <sz val="11"/>
        <rFont val="宋体"/>
        <family val="0"/>
      </rPr>
      <t>大中型水库移民后期扶持基金支出</t>
    </r>
  </si>
  <si>
    <r>
      <t xml:space="preserve">      </t>
    </r>
    <r>
      <rPr>
        <sz val="11"/>
        <rFont val="宋体"/>
        <family val="0"/>
      </rPr>
      <t>移民补助</t>
    </r>
  </si>
  <si>
    <r>
      <t xml:space="preserve">      </t>
    </r>
    <r>
      <rPr>
        <sz val="11"/>
        <rFont val="宋体"/>
        <family val="0"/>
      </rPr>
      <t>基础设施建设和经济发展</t>
    </r>
  </si>
  <si>
    <r>
      <t xml:space="preserve">      </t>
    </r>
    <r>
      <rPr>
        <sz val="11"/>
        <rFont val="宋体"/>
        <family val="0"/>
      </rPr>
      <t>其他大中型水库移民后期扶持资金支出</t>
    </r>
  </si>
  <si>
    <r>
      <rPr>
        <sz val="11"/>
        <rFont val="宋体"/>
        <family val="0"/>
      </rPr>
      <t>二、城乡社区支出</t>
    </r>
  </si>
  <si>
    <r>
      <t xml:space="preserve">       </t>
    </r>
    <r>
      <rPr>
        <sz val="11"/>
        <rFont val="宋体"/>
        <family val="0"/>
      </rPr>
      <t>国有土地使用权出让收入安排的支出</t>
    </r>
  </si>
  <si>
    <r>
      <t xml:space="preserve">      </t>
    </r>
    <r>
      <rPr>
        <sz val="11"/>
        <rFont val="宋体"/>
        <family val="0"/>
      </rPr>
      <t>征地和拆迁补偿支出</t>
    </r>
  </si>
  <si>
    <r>
      <t xml:space="preserve">      </t>
    </r>
    <r>
      <rPr>
        <sz val="11"/>
        <rFont val="宋体"/>
        <family val="0"/>
      </rPr>
      <t>土地开发支出</t>
    </r>
  </si>
  <si>
    <r>
      <t xml:space="preserve">      </t>
    </r>
    <r>
      <rPr>
        <sz val="11"/>
        <rFont val="宋体"/>
        <family val="0"/>
      </rPr>
      <t>城市建设支出</t>
    </r>
  </si>
  <si>
    <r>
      <t xml:space="preserve">      </t>
    </r>
    <r>
      <rPr>
        <sz val="11"/>
        <rFont val="宋体"/>
        <family val="0"/>
      </rPr>
      <t>农村基础设施建设支出</t>
    </r>
  </si>
  <si>
    <r>
      <t xml:space="preserve">      </t>
    </r>
    <r>
      <rPr>
        <sz val="11"/>
        <rFont val="宋体"/>
        <family val="0"/>
      </rPr>
      <t>补助被征地农民支出</t>
    </r>
  </si>
  <si>
    <r>
      <t xml:space="preserve">      </t>
    </r>
    <r>
      <rPr>
        <sz val="11"/>
        <rFont val="宋体"/>
        <family val="0"/>
      </rPr>
      <t>土地出让业务支出</t>
    </r>
  </si>
  <si>
    <r>
      <t xml:space="preserve">      </t>
    </r>
    <r>
      <rPr>
        <sz val="11"/>
        <rFont val="宋体"/>
        <family val="0"/>
      </rPr>
      <t>廉租住房支出</t>
    </r>
  </si>
  <si>
    <r>
      <t xml:space="preserve">      </t>
    </r>
    <r>
      <rPr>
        <sz val="11"/>
        <rFont val="宋体"/>
        <family val="0"/>
      </rPr>
      <t>棚户区改造支出</t>
    </r>
  </si>
  <si>
    <r>
      <t xml:space="preserve">      </t>
    </r>
    <r>
      <rPr>
        <sz val="11"/>
        <color indexed="8"/>
        <rFont val="宋体"/>
        <family val="0"/>
      </rPr>
      <t>公共租赁住房支出</t>
    </r>
  </si>
  <si>
    <r>
      <t xml:space="preserve">      </t>
    </r>
    <r>
      <rPr>
        <sz val="11"/>
        <color indexed="8"/>
        <rFont val="宋体"/>
        <family val="0"/>
      </rPr>
      <t>农业生产发展支出</t>
    </r>
  </si>
  <si>
    <r>
      <t xml:space="preserve">      </t>
    </r>
    <r>
      <rPr>
        <sz val="11"/>
        <color indexed="8"/>
        <rFont val="宋体"/>
        <family val="0"/>
      </rPr>
      <t>农村社会事业支出</t>
    </r>
  </si>
  <si>
    <r>
      <t xml:space="preserve">      </t>
    </r>
    <r>
      <rPr>
        <sz val="11"/>
        <color indexed="8"/>
        <rFont val="宋体"/>
        <family val="0"/>
      </rPr>
      <t>农业农村生态环境支出</t>
    </r>
  </si>
  <si>
    <r>
      <t xml:space="preserve">      </t>
    </r>
    <r>
      <rPr>
        <sz val="11"/>
        <rFont val="宋体"/>
        <family val="0"/>
      </rPr>
      <t>其他国有土地使用权出让收入安排的支出</t>
    </r>
  </si>
  <si>
    <r>
      <t xml:space="preserve">   </t>
    </r>
    <r>
      <rPr>
        <sz val="11"/>
        <rFont val="宋体"/>
        <family val="0"/>
      </rPr>
      <t>国有土地收益基金安排的支出</t>
    </r>
  </si>
  <si>
    <r>
      <t xml:space="preserve">      </t>
    </r>
    <r>
      <rPr>
        <sz val="11"/>
        <rFont val="宋体"/>
        <family val="0"/>
      </rPr>
      <t>其他国有土地收益基金支出</t>
    </r>
  </si>
  <si>
    <r>
      <t xml:space="preserve"> </t>
    </r>
    <r>
      <rPr>
        <sz val="11"/>
        <color indexed="8"/>
        <rFont val="Times New Roman"/>
        <family val="0"/>
      </rPr>
      <t xml:space="preserve">   </t>
    </r>
    <r>
      <rPr>
        <sz val="11"/>
        <rFont val="宋体"/>
        <family val="0"/>
      </rPr>
      <t>农业土地开发资金安排的支出</t>
    </r>
  </si>
  <si>
    <r>
      <t xml:space="preserve"> </t>
    </r>
    <r>
      <rPr>
        <sz val="11"/>
        <color indexed="8"/>
        <rFont val="Times New Roman"/>
        <family val="0"/>
      </rPr>
      <t xml:space="preserve">   </t>
    </r>
    <r>
      <rPr>
        <sz val="11"/>
        <rFont val="宋体"/>
        <family val="0"/>
      </rPr>
      <t>城市基础设施配套费安排的支出</t>
    </r>
  </si>
  <si>
    <r>
      <t xml:space="preserve">      </t>
    </r>
    <r>
      <rPr>
        <sz val="11"/>
        <rFont val="宋体"/>
        <family val="0"/>
      </rPr>
      <t>城市公共设施</t>
    </r>
  </si>
  <si>
    <r>
      <t xml:space="preserve">      </t>
    </r>
    <r>
      <rPr>
        <sz val="11"/>
        <rFont val="宋体"/>
        <family val="0"/>
      </rPr>
      <t>城市环境卫生</t>
    </r>
  </si>
  <si>
    <r>
      <t xml:space="preserve">      </t>
    </r>
    <r>
      <rPr>
        <sz val="11"/>
        <rFont val="宋体"/>
        <family val="0"/>
      </rPr>
      <t>其他城市基础设施配套费安排的支出</t>
    </r>
  </si>
  <si>
    <r>
      <t xml:space="preserve">      </t>
    </r>
    <r>
      <rPr>
        <sz val="11"/>
        <rFont val="宋体"/>
        <family val="0"/>
      </rPr>
      <t>污水处理费安排的支出</t>
    </r>
  </si>
  <si>
    <r>
      <t xml:space="preserve">      </t>
    </r>
    <r>
      <rPr>
        <sz val="11"/>
        <rFont val="宋体"/>
        <family val="0"/>
      </rPr>
      <t>污水处理设施建设和运营</t>
    </r>
  </si>
  <si>
    <r>
      <t xml:space="preserve">      </t>
    </r>
    <r>
      <rPr>
        <sz val="11"/>
        <rFont val="宋体"/>
        <family val="0"/>
      </rPr>
      <t>其他污水处理费安排的支出</t>
    </r>
  </si>
  <si>
    <r>
      <t xml:space="preserve">   </t>
    </r>
    <r>
      <rPr>
        <sz val="11"/>
        <rFont val="宋体"/>
        <family val="0"/>
      </rPr>
      <t>棚户区改造专项债券安排的支出</t>
    </r>
  </si>
  <si>
    <r>
      <t xml:space="preserve">      </t>
    </r>
    <r>
      <rPr>
        <sz val="11"/>
        <rFont val="宋体"/>
        <family val="0"/>
      </rPr>
      <t>其他棚户区改造专项债券安排的支出</t>
    </r>
  </si>
  <si>
    <r>
      <rPr>
        <sz val="11"/>
        <rFont val="宋体"/>
        <family val="0"/>
      </rPr>
      <t>三、交通运输支出</t>
    </r>
  </si>
  <si>
    <r>
      <t xml:space="preserve">       </t>
    </r>
    <r>
      <rPr>
        <sz val="11"/>
        <rFont val="宋体"/>
        <family val="0"/>
      </rPr>
      <t>车辆通行费安排的支出</t>
    </r>
  </si>
  <si>
    <r>
      <t xml:space="preserve">    </t>
    </r>
    <r>
      <rPr>
        <sz val="11"/>
        <rFont val="宋体"/>
        <family val="0"/>
      </rPr>
      <t>其他车辆通行费安排的支出</t>
    </r>
  </si>
  <si>
    <r>
      <rPr>
        <sz val="11"/>
        <rFont val="宋体"/>
        <family val="0"/>
      </rPr>
      <t>四、资源勘探工业信息等支出</t>
    </r>
  </si>
  <si>
    <r>
      <t xml:space="preserve">       </t>
    </r>
    <r>
      <rPr>
        <sz val="11"/>
        <rFont val="宋体"/>
        <family val="0"/>
      </rPr>
      <t>农网还贷资金支出</t>
    </r>
  </si>
  <si>
    <r>
      <t xml:space="preserve">      </t>
    </r>
    <r>
      <rPr>
        <sz val="11"/>
        <rFont val="宋体"/>
        <family val="0"/>
      </rPr>
      <t>地方农网还贷资金支出</t>
    </r>
  </si>
  <si>
    <r>
      <rPr>
        <sz val="11"/>
        <rFont val="宋体"/>
        <family val="0"/>
      </rPr>
      <t>五、商业服务业等支出</t>
    </r>
  </si>
  <si>
    <r>
      <t xml:space="preserve">       </t>
    </r>
    <r>
      <rPr>
        <sz val="11"/>
        <rFont val="宋体"/>
        <family val="0"/>
      </rPr>
      <t>旅游发展基金支出</t>
    </r>
  </si>
  <si>
    <r>
      <t xml:space="preserve">    </t>
    </r>
    <r>
      <rPr>
        <sz val="11"/>
        <rFont val="宋体"/>
        <family val="0"/>
      </rPr>
      <t>地方旅游开发项目补助</t>
    </r>
  </si>
  <si>
    <r>
      <rPr>
        <sz val="11"/>
        <rFont val="宋体"/>
        <family val="0"/>
      </rPr>
      <t>六、其他支出</t>
    </r>
  </si>
  <si>
    <r>
      <t xml:space="preserve"> </t>
    </r>
    <r>
      <rPr>
        <sz val="11"/>
        <color indexed="8"/>
        <rFont val="Times New Roman"/>
        <family val="0"/>
      </rPr>
      <t xml:space="preserve">  </t>
    </r>
    <r>
      <rPr>
        <sz val="11"/>
        <rFont val="宋体"/>
        <family val="0"/>
      </rPr>
      <t>其他政府性基金及对应专项债务收入安排的支出</t>
    </r>
  </si>
  <si>
    <r>
      <t xml:space="preserve">    </t>
    </r>
    <r>
      <rPr>
        <sz val="11"/>
        <rFont val="宋体"/>
        <family val="0"/>
      </rPr>
      <t>其他政府性基金安排的支出</t>
    </r>
  </si>
  <si>
    <r>
      <t xml:space="preserve">      </t>
    </r>
    <r>
      <rPr>
        <sz val="11"/>
        <rFont val="宋体"/>
        <family val="0"/>
      </rPr>
      <t>其他地方自行试点项目收益专项债券收入安排的支出</t>
    </r>
  </si>
  <si>
    <r>
      <t xml:space="preserve">      </t>
    </r>
    <r>
      <rPr>
        <sz val="11"/>
        <rFont val="宋体"/>
        <family val="0"/>
      </rPr>
      <t>彩票公益金安排的支出</t>
    </r>
  </si>
  <si>
    <r>
      <t xml:space="preserve">      </t>
    </r>
    <r>
      <rPr>
        <sz val="11"/>
        <color indexed="8"/>
        <rFont val="宋体"/>
        <family val="0"/>
      </rPr>
      <t>用于社会福利的彩票公益金支出</t>
    </r>
  </si>
  <si>
    <r>
      <t xml:space="preserve">      </t>
    </r>
    <r>
      <rPr>
        <sz val="11"/>
        <rFont val="宋体"/>
        <family val="0"/>
      </rPr>
      <t>用于体育事业的彩票公益金支出</t>
    </r>
  </si>
  <si>
    <r>
      <t xml:space="preserve">      </t>
    </r>
    <r>
      <rPr>
        <sz val="11"/>
        <rFont val="宋体"/>
        <family val="0"/>
      </rPr>
      <t>用于红十字事业的彩票公益金支出</t>
    </r>
  </si>
  <si>
    <r>
      <t xml:space="preserve">      </t>
    </r>
    <r>
      <rPr>
        <sz val="11"/>
        <rFont val="宋体"/>
        <family val="0"/>
      </rPr>
      <t>用于残疾人事业的彩票公益金支出</t>
    </r>
  </si>
  <si>
    <r>
      <t xml:space="preserve">      </t>
    </r>
    <r>
      <rPr>
        <sz val="11"/>
        <rFont val="宋体"/>
        <family val="0"/>
      </rPr>
      <t>用于城乡医疗救助的的彩票公益金支出</t>
    </r>
  </si>
  <si>
    <r>
      <rPr>
        <sz val="11"/>
        <rFont val="宋体"/>
        <family val="0"/>
      </rPr>
      <t>　　</t>
    </r>
    <r>
      <rPr>
        <sz val="11"/>
        <rFont val="Times New Roman"/>
        <family val="0"/>
      </rPr>
      <t xml:space="preserve">  </t>
    </r>
    <r>
      <rPr>
        <sz val="11"/>
        <rFont val="宋体"/>
        <family val="0"/>
      </rPr>
      <t>用于其他社会公益事业的彩票公益金支出</t>
    </r>
  </si>
  <si>
    <r>
      <rPr>
        <sz val="11"/>
        <rFont val="宋体"/>
        <family val="0"/>
      </rPr>
      <t>七、债务付息支出</t>
    </r>
  </si>
  <si>
    <r>
      <t xml:space="preserve"> </t>
    </r>
    <r>
      <rPr>
        <sz val="11"/>
        <color indexed="8"/>
        <rFont val="Times New Roman"/>
        <family val="0"/>
      </rPr>
      <t xml:space="preserve">  </t>
    </r>
    <r>
      <rPr>
        <sz val="11"/>
        <rFont val="Times New Roman"/>
        <family val="0"/>
      </rPr>
      <t xml:space="preserve"> </t>
    </r>
    <r>
      <rPr>
        <sz val="11"/>
        <rFont val="宋体"/>
        <family val="0"/>
      </rPr>
      <t>地方政府专项债务付息支出</t>
    </r>
  </si>
  <si>
    <r>
      <t xml:space="preserve">      </t>
    </r>
    <r>
      <rPr>
        <sz val="11"/>
        <rFont val="宋体"/>
        <family val="0"/>
      </rPr>
      <t>国有土地使用权出让金债务付息支出</t>
    </r>
  </si>
  <si>
    <r>
      <t xml:space="preserve">      </t>
    </r>
    <r>
      <rPr>
        <sz val="11"/>
        <rFont val="宋体"/>
        <family val="0"/>
      </rPr>
      <t>土地储备专项债券付息支出</t>
    </r>
  </si>
  <si>
    <r>
      <t xml:space="preserve">      </t>
    </r>
    <r>
      <rPr>
        <sz val="11"/>
        <rFont val="宋体"/>
        <family val="0"/>
      </rPr>
      <t>棚户区改造专项债券付息支出</t>
    </r>
  </si>
  <si>
    <r>
      <t xml:space="preserve">      </t>
    </r>
    <r>
      <rPr>
        <sz val="11"/>
        <rFont val="宋体"/>
        <family val="0"/>
      </rPr>
      <t>其他地方自行试点项目收益专项债券付息支出</t>
    </r>
  </si>
  <si>
    <r>
      <rPr>
        <sz val="11"/>
        <rFont val="宋体"/>
        <family val="0"/>
      </rPr>
      <t>八、债务发行费用支出</t>
    </r>
  </si>
  <si>
    <r>
      <t xml:space="preserve">  </t>
    </r>
    <r>
      <rPr>
        <sz val="11"/>
        <color indexed="8"/>
        <rFont val="Times New Roman"/>
        <family val="0"/>
      </rPr>
      <t xml:space="preserve">  </t>
    </r>
    <r>
      <rPr>
        <sz val="11"/>
        <rFont val="宋体"/>
        <family val="0"/>
      </rPr>
      <t>地方政府专项债务发行费用支出</t>
    </r>
  </si>
  <si>
    <r>
      <t xml:space="preserve">      </t>
    </r>
    <r>
      <rPr>
        <sz val="11"/>
        <rFont val="宋体"/>
        <family val="0"/>
      </rPr>
      <t>国有土地使用权出让金债务发行费用支出</t>
    </r>
  </si>
  <si>
    <r>
      <t xml:space="preserve">      </t>
    </r>
    <r>
      <rPr>
        <sz val="11"/>
        <rFont val="宋体"/>
        <family val="0"/>
      </rPr>
      <t>土地储备专项债券发行费用支出</t>
    </r>
  </si>
  <si>
    <r>
      <rPr>
        <sz val="11"/>
        <rFont val="宋体"/>
        <family val="0"/>
      </rPr>
      <t>九、抗疫特别国债安排的支出</t>
    </r>
  </si>
  <si>
    <r>
      <t xml:space="preserve"> </t>
    </r>
    <r>
      <rPr>
        <sz val="11"/>
        <color indexed="8"/>
        <rFont val="Times New Roman"/>
        <family val="0"/>
      </rPr>
      <t xml:space="preserve">  </t>
    </r>
    <r>
      <rPr>
        <sz val="11"/>
        <rFont val="Times New Roman"/>
        <family val="0"/>
      </rPr>
      <t xml:space="preserve"> </t>
    </r>
    <r>
      <rPr>
        <sz val="11"/>
        <rFont val="宋体"/>
        <family val="0"/>
      </rPr>
      <t>基础设施建设</t>
    </r>
  </si>
  <si>
    <r>
      <t xml:space="preserve">      </t>
    </r>
    <r>
      <rPr>
        <sz val="11"/>
        <rFont val="宋体"/>
        <family val="0"/>
      </rPr>
      <t>公共卫生体系建设</t>
    </r>
  </si>
  <si>
    <r>
      <t xml:space="preserve">      </t>
    </r>
    <r>
      <rPr>
        <sz val="11"/>
        <rFont val="宋体"/>
        <family val="0"/>
      </rPr>
      <t>重大疫情防控救治体系建设</t>
    </r>
  </si>
  <si>
    <r>
      <t xml:space="preserve">      </t>
    </r>
    <r>
      <rPr>
        <sz val="11"/>
        <rFont val="宋体"/>
        <family val="0"/>
      </rPr>
      <t>其他基础设施建设</t>
    </r>
  </si>
  <si>
    <r>
      <t xml:space="preserve"> </t>
    </r>
    <r>
      <rPr>
        <sz val="11"/>
        <color indexed="8"/>
        <rFont val="Times New Roman"/>
        <family val="0"/>
      </rPr>
      <t xml:space="preserve">  </t>
    </r>
    <r>
      <rPr>
        <sz val="11"/>
        <rFont val="Times New Roman"/>
        <family val="0"/>
      </rPr>
      <t xml:space="preserve"> </t>
    </r>
    <r>
      <rPr>
        <sz val="11"/>
        <rFont val="宋体"/>
        <family val="0"/>
      </rPr>
      <t>抗疫相关支出</t>
    </r>
  </si>
  <si>
    <r>
      <t xml:space="preserve">      </t>
    </r>
    <r>
      <rPr>
        <sz val="11"/>
        <rFont val="宋体"/>
        <family val="0"/>
      </rPr>
      <t>抗疫相关支出</t>
    </r>
  </si>
  <si>
    <r>
      <rPr>
        <b/>
        <sz val="11"/>
        <rFont val="宋体"/>
        <family val="0"/>
      </rPr>
      <t>转移性支出合计</t>
    </r>
  </si>
  <si>
    <t>一、转移性支出</t>
  </si>
  <si>
    <r>
      <t xml:space="preserve">         </t>
    </r>
    <r>
      <rPr>
        <sz val="11"/>
        <rFont val="宋体"/>
        <family val="0"/>
      </rPr>
      <t>政府性基金预算调出资金</t>
    </r>
  </si>
  <si>
    <r>
      <t xml:space="preserve">         </t>
    </r>
    <r>
      <rPr>
        <sz val="11"/>
        <rFont val="宋体"/>
        <family val="0"/>
      </rPr>
      <t>政府性基金预算年终结余</t>
    </r>
  </si>
  <si>
    <t>二、债务还本支出</t>
  </si>
  <si>
    <r>
      <t xml:space="preserve">    </t>
    </r>
    <r>
      <rPr>
        <sz val="11"/>
        <rFont val="宋体"/>
        <family val="0"/>
      </rPr>
      <t>地方政府专项债务还本支出</t>
    </r>
  </si>
  <si>
    <t xml:space="preserve">    国有土地使用权出让金债务还本支出</t>
  </si>
  <si>
    <t xml:space="preserve">    土地储备专项债券还本支出</t>
  </si>
  <si>
    <r>
      <t xml:space="preserve">    </t>
    </r>
    <r>
      <rPr>
        <sz val="11"/>
        <rFont val="宋体"/>
        <family val="0"/>
      </rPr>
      <t>抗疫特别国债还本支出</t>
    </r>
  </si>
  <si>
    <r>
      <rPr>
        <b/>
        <sz val="11"/>
        <rFont val="宋体"/>
        <family val="0"/>
      </rPr>
      <t>支出总计</t>
    </r>
  </si>
  <si>
    <t>附表37</t>
  </si>
  <si>
    <r>
      <t>市本级</t>
    </r>
    <r>
      <rPr>
        <sz val="20"/>
        <rFont val="Times New Roman"/>
        <family val="0"/>
      </rPr>
      <t>2023</t>
    </r>
    <r>
      <rPr>
        <sz val="20"/>
        <rFont val="方正大标宋简体"/>
        <family val="0"/>
      </rPr>
      <t>年政府性基金预算转移支付情况表</t>
    </r>
  </si>
  <si>
    <r>
      <rPr>
        <sz val="11"/>
        <rFont val="宋体"/>
        <family val="0"/>
      </rPr>
      <t>科目</t>
    </r>
  </si>
  <si>
    <r>
      <rPr>
        <b/>
        <sz val="11"/>
        <rFont val="宋体"/>
        <family val="0"/>
      </rPr>
      <t>项目</t>
    </r>
  </si>
  <si>
    <r>
      <rPr>
        <b/>
        <sz val="11"/>
        <rFont val="宋体"/>
        <family val="0"/>
      </rPr>
      <t>预算数</t>
    </r>
  </si>
  <si>
    <r>
      <rPr>
        <b/>
        <sz val="11"/>
        <rFont val="宋体"/>
        <family val="0"/>
      </rPr>
      <t>备注</t>
    </r>
  </si>
  <si>
    <t>转移支付收入</t>
  </si>
  <si>
    <r>
      <rPr>
        <sz val="11"/>
        <rFont val="Times New Roman"/>
        <family val="0"/>
      </rPr>
      <t xml:space="preserve">    </t>
    </r>
    <r>
      <rPr>
        <sz val="11"/>
        <rFont val="宋体"/>
        <family val="0"/>
      </rPr>
      <t>一、政府性基金转移收入</t>
    </r>
  </si>
  <si>
    <r>
      <rPr>
        <sz val="11"/>
        <rFont val="Times New Roman"/>
        <family val="0"/>
      </rPr>
      <t xml:space="preserve">        </t>
    </r>
    <r>
      <rPr>
        <sz val="11"/>
        <rFont val="宋体"/>
        <family val="0"/>
      </rPr>
      <t>　政府性基金补助收入</t>
    </r>
  </si>
  <si>
    <r>
      <rPr>
        <sz val="11"/>
        <rFont val="宋体"/>
        <family val="0"/>
      </rPr>
      <t>大中型水库移民后期扶持基金补助</t>
    </r>
  </si>
  <si>
    <r>
      <rPr>
        <sz val="11"/>
        <rFont val="宋体"/>
        <family val="0"/>
      </rPr>
      <t>车辆通行费安排的补助</t>
    </r>
  </si>
  <si>
    <r>
      <rPr>
        <sz val="11"/>
        <rFont val="宋体"/>
        <family val="0"/>
      </rPr>
      <t>基础设施建设和经济发展补助</t>
    </r>
  </si>
  <si>
    <r>
      <rPr>
        <sz val="11"/>
        <rFont val="宋体"/>
        <family val="0"/>
      </rPr>
      <t>地方旅游开发项目补助</t>
    </r>
  </si>
  <si>
    <r>
      <rPr>
        <sz val="11"/>
        <rFont val="宋体"/>
        <family val="0"/>
      </rPr>
      <t>社会福利的彩票公益金补助</t>
    </r>
  </si>
  <si>
    <r>
      <rPr>
        <sz val="11"/>
        <rFont val="宋体"/>
        <family val="0"/>
      </rPr>
      <t>体育事业的彩票公益金补助</t>
    </r>
  </si>
  <si>
    <r>
      <rPr>
        <sz val="11"/>
        <rFont val="宋体"/>
        <family val="0"/>
      </rPr>
      <t>红十字事业的彩票公益金补助</t>
    </r>
  </si>
  <si>
    <r>
      <rPr>
        <sz val="11"/>
        <rFont val="宋体"/>
        <family val="0"/>
      </rPr>
      <t>残疾人事业的彩票公益金补助</t>
    </r>
  </si>
  <si>
    <r>
      <rPr>
        <sz val="11"/>
        <rFont val="宋体"/>
        <family val="0"/>
      </rPr>
      <t>城乡医疗救助的彩票公益金补助</t>
    </r>
  </si>
  <si>
    <r>
      <rPr>
        <sz val="11"/>
        <rFont val="Times New Roman"/>
        <family val="0"/>
      </rPr>
      <t xml:space="preserve">        </t>
    </r>
    <r>
      <rPr>
        <sz val="11"/>
        <rFont val="宋体"/>
        <family val="0"/>
      </rPr>
      <t>　政府性基金上解收入</t>
    </r>
  </si>
  <si>
    <t>备注：湖北省实行省管县财政体制，省级直接对县市区分配转移支付资金，市级政府性基金预算无对下转移支付</t>
  </si>
  <si>
    <r>
      <t>附表</t>
    </r>
    <r>
      <rPr>
        <sz val="12"/>
        <color indexed="8"/>
        <rFont val="Times New Roman"/>
        <family val="0"/>
      </rPr>
      <t>38</t>
    </r>
  </si>
  <si>
    <r>
      <t>全市</t>
    </r>
    <r>
      <rPr>
        <sz val="20"/>
        <rFont val="Times New Roman"/>
        <family val="0"/>
      </rPr>
      <t>2023</t>
    </r>
    <r>
      <rPr>
        <sz val="20"/>
        <rFont val="方正小标宋简体"/>
        <family val="0"/>
      </rPr>
      <t>年地方政府专项债务余额限额表</t>
    </r>
  </si>
  <si>
    <r>
      <t>附表</t>
    </r>
    <r>
      <rPr>
        <sz val="12"/>
        <rFont val="Times New Roman"/>
        <family val="0"/>
      </rPr>
      <t>39</t>
    </r>
  </si>
  <si>
    <r>
      <t>全市</t>
    </r>
    <r>
      <rPr>
        <sz val="20"/>
        <rFont val="Times New Roman"/>
        <family val="0"/>
      </rPr>
      <t>2023</t>
    </r>
    <r>
      <rPr>
        <sz val="20"/>
        <rFont val="方正大标宋简体"/>
        <family val="0"/>
      </rPr>
      <t>年社会保险基金预算收入表</t>
    </r>
  </si>
  <si>
    <t>一、城镇职工基本医疗保险基金收入(含生育）</t>
  </si>
  <si>
    <t>二、工伤保险基金收入</t>
  </si>
  <si>
    <t>三、城乡居民基本养老保险基金收入</t>
  </si>
  <si>
    <t>四、机关事业单位基本养老保险基金收入</t>
  </si>
  <si>
    <t>五、城乡居民基本医疗保险基金收入</t>
  </si>
  <si>
    <r>
      <t>备注：</t>
    </r>
    <r>
      <rPr>
        <sz val="11"/>
        <rFont val="Times New Roman"/>
        <family val="0"/>
      </rPr>
      <t>1</t>
    </r>
    <r>
      <rPr>
        <sz val="11"/>
        <rFont val="宋体"/>
        <family val="0"/>
      </rPr>
      <t>、根据《湖北省全面推进生育保险和职工基本医疗保险合并实施意见》（鄂医保发﹝</t>
    </r>
    <r>
      <rPr>
        <sz val="11"/>
        <rFont val="Times New Roman"/>
        <family val="0"/>
      </rPr>
      <t>2019</t>
    </r>
    <r>
      <rPr>
        <sz val="11"/>
        <rFont val="宋体"/>
        <family val="0"/>
      </rPr>
      <t>﹞</t>
    </r>
    <r>
      <rPr>
        <sz val="11"/>
        <rFont val="Times New Roman"/>
        <family val="0"/>
      </rPr>
      <t>42</t>
    </r>
    <r>
      <rPr>
        <sz val="11"/>
        <rFont val="宋体"/>
        <family val="0"/>
      </rPr>
      <t>号）文件，</t>
    </r>
    <r>
      <rPr>
        <sz val="11"/>
        <rFont val="Times New Roman"/>
        <family val="0"/>
      </rPr>
      <t>2020</t>
    </r>
    <r>
      <rPr>
        <sz val="11"/>
        <rFont val="宋体"/>
        <family val="0"/>
      </rPr>
      <t xml:space="preserve">年开始生育保险和职工基本医疗保险合并实施。
      </t>
    </r>
    <r>
      <rPr>
        <sz val="11"/>
        <rFont val="Times New Roman"/>
        <family val="0"/>
      </rPr>
      <t>2</t>
    </r>
    <r>
      <rPr>
        <sz val="11"/>
        <rFont val="宋体"/>
        <family val="0"/>
      </rPr>
      <t>、根据《省人民政府关于完善企业职工基本养老保险省级统筹制度的通知》要求，</t>
    </r>
    <r>
      <rPr>
        <sz val="11"/>
        <rFont val="Times New Roman"/>
        <family val="0"/>
      </rPr>
      <t>2021</t>
    </r>
    <r>
      <rPr>
        <sz val="11"/>
        <rFont val="宋体"/>
        <family val="0"/>
      </rPr>
      <t>年起，我省采取市县编制收支计划、省级汇总审核下达的程序，编制全省企业养老保险基金预算，经省级人大批准后下达各地执行，省以下地方社保基金预算草案不再包含企业养老保险基金预算</t>
    </r>
    <r>
      <rPr>
        <sz val="11"/>
        <rFont val="Times New Roman"/>
        <family val="0"/>
      </rPr>
      <t xml:space="preserve"> </t>
    </r>
    <r>
      <rPr>
        <sz val="11"/>
        <rFont val="宋体"/>
        <family val="0"/>
      </rPr>
      <t xml:space="preserve">。
      </t>
    </r>
    <r>
      <rPr>
        <sz val="11"/>
        <rFont val="Times New Roman"/>
        <family val="0"/>
      </rPr>
      <t>3</t>
    </r>
    <r>
      <rPr>
        <sz val="11"/>
        <rFont val="宋体"/>
        <family val="0"/>
      </rPr>
      <t>、根据《省人民政府办公厅关于加快推进失业保险省级统筹的实施意见》（鄂政办发﹝</t>
    </r>
    <r>
      <rPr>
        <sz val="11"/>
        <rFont val="Times New Roman"/>
        <family val="0"/>
      </rPr>
      <t>2022</t>
    </r>
    <r>
      <rPr>
        <sz val="11"/>
        <rFont val="宋体"/>
        <family val="0"/>
      </rPr>
      <t>﹞</t>
    </r>
    <r>
      <rPr>
        <sz val="11"/>
        <rFont val="Times New Roman"/>
        <family val="0"/>
      </rPr>
      <t>46</t>
    </r>
    <r>
      <rPr>
        <sz val="11"/>
        <rFont val="宋体"/>
        <family val="0"/>
      </rPr>
      <t>号）文件，</t>
    </r>
    <r>
      <rPr>
        <sz val="11"/>
        <rFont val="Times New Roman"/>
        <family val="0"/>
      </rPr>
      <t>2023</t>
    </r>
    <r>
      <rPr>
        <sz val="11"/>
        <rFont val="宋体"/>
        <family val="0"/>
      </rPr>
      <t>年起失业保险实行省级统筹，收支预算由省级人大审批，省以下地方报人大备案执行，我市社保基金收支预算数据不再包含失业保险数据。</t>
    </r>
  </si>
  <si>
    <t>附表40</t>
  </si>
  <si>
    <r>
      <t>全市</t>
    </r>
    <r>
      <rPr>
        <sz val="20"/>
        <rFont val="Times New Roman"/>
        <family val="0"/>
      </rPr>
      <t>2023</t>
    </r>
    <r>
      <rPr>
        <sz val="20"/>
        <rFont val="方正大标宋简体"/>
        <family val="0"/>
      </rPr>
      <t>年社会保险基金预算支出表</t>
    </r>
  </si>
  <si>
    <t>一、城镇职工基本医疗保险基金支出</t>
  </si>
  <si>
    <t>二、工伤保险基金支出</t>
  </si>
  <si>
    <t>三、城乡居民基本养老保险基金支出</t>
  </si>
  <si>
    <t>四、机关事业单位基本养老保险基金支出</t>
  </si>
  <si>
    <t>五、城乡居民基本医疗保险基金支出</t>
  </si>
  <si>
    <r>
      <t>备注：</t>
    </r>
    <r>
      <rPr>
        <sz val="11"/>
        <rFont val="Times New Roman"/>
        <family val="0"/>
      </rPr>
      <t>1</t>
    </r>
    <r>
      <rPr>
        <sz val="11"/>
        <rFont val="宋体"/>
        <family val="0"/>
      </rPr>
      <t>、根据《湖北省全面推进生育保险和职工基本医疗保险合并实施意见》（鄂医保发﹝</t>
    </r>
    <r>
      <rPr>
        <sz val="11"/>
        <rFont val="Times New Roman"/>
        <family val="0"/>
      </rPr>
      <t>2019</t>
    </r>
    <r>
      <rPr>
        <sz val="11"/>
        <rFont val="宋体"/>
        <family val="0"/>
      </rPr>
      <t>﹞</t>
    </r>
    <r>
      <rPr>
        <sz val="11"/>
        <rFont val="Times New Roman"/>
        <family val="0"/>
      </rPr>
      <t>42</t>
    </r>
    <r>
      <rPr>
        <sz val="11"/>
        <rFont val="宋体"/>
        <family val="0"/>
      </rPr>
      <t>号）文件，</t>
    </r>
    <r>
      <rPr>
        <sz val="11"/>
        <rFont val="Times New Roman"/>
        <family val="0"/>
      </rPr>
      <t>2020</t>
    </r>
    <r>
      <rPr>
        <sz val="11"/>
        <rFont val="宋体"/>
        <family val="0"/>
      </rPr>
      <t>年开始生育保险和职工基本医疗保险合并实施。</t>
    </r>
    <r>
      <rPr>
        <sz val="11"/>
        <rFont val="Times New Roman"/>
        <family val="0"/>
      </rPr>
      <t xml:space="preserve">
            2</t>
    </r>
    <r>
      <rPr>
        <sz val="11"/>
        <rFont val="宋体"/>
        <family val="0"/>
      </rPr>
      <t>、根据《省人民政府关于完善企业职工基本养老保险省级统筹制度的通知》要求，</t>
    </r>
    <r>
      <rPr>
        <sz val="11"/>
        <rFont val="Times New Roman"/>
        <family val="0"/>
      </rPr>
      <t>2021</t>
    </r>
    <r>
      <rPr>
        <sz val="11"/>
        <rFont val="宋体"/>
        <family val="0"/>
      </rPr>
      <t>年起，我省采取市县编制收支计划、省级汇总审核下达的程序，编制全省企业养老保险基金预算，经省级人大批准后下达各地执行，省以下地方社保基金预算草案不再包含企业养老保险基金预算</t>
    </r>
    <r>
      <rPr>
        <sz val="11"/>
        <rFont val="Times New Roman"/>
        <family val="0"/>
      </rPr>
      <t xml:space="preserve"> </t>
    </r>
    <r>
      <rPr>
        <sz val="11"/>
        <rFont val="宋体"/>
        <family val="0"/>
      </rPr>
      <t>。</t>
    </r>
    <r>
      <rPr>
        <sz val="11"/>
        <rFont val="Times New Roman"/>
        <family val="0"/>
      </rPr>
      <t xml:space="preserve">
            3</t>
    </r>
    <r>
      <rPr>
        <sz val="11"/>
        <rFont val="宋体"/>
        <family val="0"/>
      </rPr>
      <t>、根据《省人民政府办公厅关于加快推进失业保险省级统筹的实施意见》（鄂政办发﹝</t>
    </r>
    <r>
      <rPr>
        <sz val="11"/>
        <rFont val="Times New Roman"/>
        <family val="0"/>
      </rPr>
      <t>2022</t>
    </r>
    <r>
      <rPr>
        <sz val="11"/>
        <rFont val="宋体"/>
        <family val="0"/>
      </rPr>
      <t>﹞</t>
    </r>
    <r>
      <rPr>
        <sz val="11"/>
        <rFont val="Times New Roman"/>
        <family val="0"/>
      </rPr>
      <t>46</t>
    </r>
    <r>
      <rPr>
        <sz val="11"/>
        <rFont val="宋体"/>
        <family val="0"/>
      </rPr>
      <t>号）文件，</t>
    </r>
    <r>
      <rPr>
        <sz val="11"/>
        <rFont val="Times New Roman"/>
        <family val="0"/>
      </rPr>
      <t>2023</t>
    </r>
    <r>
      <rPr>
        <sz val="11"/>
        <rFont val="宋体"/>
        <family val="0"/>
      </rPr>
      <t>年起失业保险实行省级统筹，收支预算由省级人大审批，省以下地方报人大备案执行，我市社保基金收支预算数据不再包含失业保险数据。</t>
    </r>
  </si>
  <si>
    <t>附表41</t>
  </si>
  <si>
    <r>
      <t>市本级</t>
    </r>
    <r>
      <rPr>
        <sz val="20"/>
        <rFont val="Times New Roman"/>
        <family val="0"/>
      </rPr>
      <t>2023</t>
    </r>
    <r>
      <rPr>
        <sz val="20"/>
        <rFont val="方正大标宋简体"/>
        <family val="0"/>
      </rPr>
      <t>年社会保险基金预算收入表</t>
    </r>
  </si>
  <si>
    <r>
      <t xml:space="preserve">             </t>
    </r>
    <r>
      <rPr>
        <sz val="11"/>
        <rFont val="宋体"/>
        <family val="0"/>
      </rPr>
      <t>其他失业保险基金收入</t>
    </r>
  </si>
  <si>
    <t>二、城镇职工基本医疗保险基金收入（含生育保险）</t>
  </si>
  <si>
    <r>
      <t xml:space="preserve">              </t>
    </r>
    <r>
      <rPr>
        <sz val="11"/>
        <rFont val="宋体"/>
        <family val="0"/>
      </rPr>
      <t>城镇职工基本医疗保险基金转移收入</t>
    </r>
  </si>
  <si>
    <r>
      <t xml:space="preserve">             </t>
    </r>
    <r>
      <rPr>
        <sz val="11"/>
        <rFont val="宋体"/>
        <family val="0"/>
      </rPr>
      <t>工伤保险基金转移收入</t>
    </r>
  </si>
  <si>
    <r>
      <t xml:space="preserve">               </t>
    </r>
    <r>
      <rPr>
        <sz val="11"/>
        <rFont val="宋体"/>
        <family val="0"/>
      </rPr>
      <t>机关事业单位基本养老保险基金转移收入</t>
    </r>
  </si>
  <si>
    <r>
      <t xml:space="preserve">              </t>
    </r>
    <r>
      <rPr>
        <sz val="11"/>
        <rFont val="宋体"/>
        <family val="0"/>
      </rPr>
      <t>城乡居民基本医疗保险基金</t>
    </r>
    <r>
      <rPr>
        <sz val="11"/>
        <rFont val="Times New Roman"/>
        <family val="0"/>
      </rPr>
      <t xml:space="preserve"> </t>
    </r>
    <r>
      <rPr>
        <sz val="11"/>
        <rFont val="宋体"/>
        <family val="0"/>
      </rPr>
      <t>财政补贴收入</t>
    </r>
  </si>
  <si>
    <t>附表42</t>
  </si>
  <si>
    <r>
      <t>市本级</t>
    </r>
    <r>
      <rPr>
        <sz val="20"/>
        <rFont val="Times New Roman"/>
        <family val="0"/>
      </rPr>
      <t>2023</t>
    </r>
    <r>
      <rPr>
        <sz val="20"/>
        <rFont val="方正大标宋简体"/>
        <family val="0"/>
      </rPr>
      <t>年社会保险基金预算支出表</t>
    </r>
  </si>
  <si>
    <t>二、城镇职工基本医疗保险基金支出(含生育保险)</t>
  </si>
  <si>
    <r>
      <t xml:space="preserve">              </t>
    </r>
    <r>
      <rPr>
        <sz val="11"/>
        <rFont val="宋体"/>
        <family val="0"/>
      </rPr>
      <t>其他职工基本医疗保险基金支出</t>
    </r>
  </si>
  <si>
    <t>附表43</t>
  </si>
  <si>
    <r>
      <t>市本级</t>
    </r>
    <r>
      <rPr>
        <sz val="20"/>
        <rFont val="Times New Roman"/>
        <family val="0"/>
      </rPr>
      <t>2023</t>
    </r>
    <r>
      <rPr>
        <sz val="20"/>
        <rFont val="方正大标宋简体"/>
        <family val="0"/>
      </rPr>
      <t>年社会保险基金预算结余表</t>
    </r>
  </si>
  <si>
    <r>
      <t xml:space="preserve">                </t>
    </r>
    <r>
      <rPr>
        <sz val="11"/>
        <rFont val="宋体"/>
        <family val="0"/>
      </rPr>
      <t>单位：万元</t>
    </r>
  </si>
  <si>
    <t>项    目</t>
  </si>
  <si>
    <t>市本级社会保险基金年末滚存结余</t>
  </si>
  <si>
    <t>一、失业保险基金年末滚存结余</t>
  </si>
  <si>
    <t>二、城镇职工基本医疗保险基金年末滚存结余（含生育保险）</t>
  </si>
  <si>
    <t>三、工伤保险基金年末滚存结余</t>
  </si>
  <si>
    <t>四、城乡居民基本养老保险基金滚存结余</t>
  </si>
  <si>
    <t>五、机关事业单位基本养老保险基金滚存结余</t>
  </si>
  <si>
    <t>六、城乡居民基本医疗保险基金滚存结余</t>
  </si>
  <si>
    <r>
      <t>名词解释：社会保险是由政府举办的主要由企业和职工缴费筹资的社会保障计划，其缴费收入是政府重要的财政收入。社会保险基金收入是一种强制性的专款专用的财政收入形式，其收入要专项用于政府社会保险计划的开支。</t>
    </r>
    <r>
      <rPr>
        <sz val="11"/>
        <rFont val="Times New Roman"/>
        <family val="0"/>
      </rPr>
      <t xml:space="preserve">
       </t>
    </r>
    <r>
      <rPr>
        <sz val="11"/>
        <rFont val="宋体"/>
        <family val="0"/>
      </rPr>
      <t>我国的社会保险基金收入按项目划分可分为基本养老保险基金收入、失业保险基金收入、基本医疗保险基金收入、工伤保险基金收入和生育保险基金收入。其中每个保险基金收入项目中又分为保险费收入、财政补贴收入、其他收入、利息收入。</t>
    </r>
    <r>
      <rPr>
        <sz val="11"/>
        <rFont val="Times New Roman"/>
        <family val="0"/>
      </rPr>
      <t xml:space="preserve">
       1</t>
    </r>
    <r>
      <rPr>
        <sz val="11"/>
        <rFont val="宋体"/>
        <family val="0"/>
      </rPr>
      <t>、社会保险费收入，是指缴费单位和缴费个人按纳费基数的一定比例分别交纳的养老保险费、失业保险费、医疗保险费等收入。</t>
    </r>
    <r>
      <rPr>
        <sz val="11"/>
        <rFont val="Times New Roman"/>
        <family val="0"/>
      </rPr>
      <t xml:space="preserve">
       2</t>
    </r>
    <r>
      <rPr>
        <sz val="11"/>
        <rFont val="宋体"/>
        <family val="0"/>
      </rPr>
      <t>、财政补贴收入是指收到的国家财政部门给予的各项社会保险基金的补贴。</t>
    </r>
    <r>
      <rPr>
        <sz val="11"/>
        <rFont val="Times New Roman"/>
        <family val="0"/>
      </rPr>
      <t xml:space="preserve">
       3</t>
    </r>
    <r>
      <rPr>
        <sz val="11"/>
        <rFont val="宋体"/>
        <family val="0"/>
      </rPr>
      <t>、其他收入包含转移收入、往来业务收入等。</t>
    </r>
    <r>
      <rPr>
        <sz val="11"/>
        <rFont val="Times New Roman"/>
        <family val="0"/>
      </rPr>
      <t xml:space="preserve">
       4</t>
    </r>
    <r>
      <rPr>
        <sz val="11"/>
        <rFont val="宋体"/>
        <family val="0"/>
      </rPr>
      <t>、社会保险基金支出，是指支付社会保险待遇资金。</t>
    </r>
    <r>
      <rPr>
        <sz val="11"/>
        <rFont val="Times New Roman"/>
        <family val="0"/>
      </rPr>
      <t xml:space="preserve">
       5</t>
    </r>
    <r>
      <rPr>
        <sz val="11"/>
        <rFont val="宋体"/>
        <family val="0"/>
      </rPr>
      <t>、其它支出包含转移支出、国家规定的政策性支出等。</t>
    </r>
    <r>
      <rPr>
        <sz val="11"/>
        <rFont val="Times New Roman"/>
        <family val="0"/>
      </rPr>
      <t xml:space="preserve">
       </t>
    </r>
    <r>
      <rPr>
        <sz val="11"/>
        <rFont val="宋体"/>
        <family val="0"/>
      </rPr>
      <t>补充说明：根据《湖北省全面推进生育保险和职工基本医疗保险合并实施意见》（鄂医保发﹝</t>
    </r>
    <r>
      <rPr>
        <sz val="11"/>
        <rFont val="Times New Roman"/>
        <family val="0"/>
      </rPr>
      <t>2019</t>
    </r>
    <r>
      <rPr>
        <sz val="11"/>
        <rFont val="宋体"/>
        <family val="0"/>
      </rPr>
      <t>﹞</t>
    </r>
    <r>
      <rPr>
        <sz val="11"/>
        <rFont val="Times New Roman"/>
        <family val="0"/>
      </rPr>
      <t>42</t>
    </r>
    <r>
      <rPr>
        <sz val="11"/>
        <rFont val="宋体"/>
        <family val="0"/>
      </rPr>
      <t>号）文件，</t>
    </r>
    <r>
      <rPr>
        <sz val="11"/>
        <rFont val="Times New Roman"/>
        <family val="0"/>
      </rPr>
      <t>2020</t>
    </r>
    <r>
      <rPr>
        <sz val="11"/>
        <rFont val="宋体"/>
        <family val="0"/>
      </rPr>
      <t>年开始生育保险和职工基本医疗保险合并实施。根据《省人民政府关于完善企业职工基本养老保险省级统筹制度的通知》要求，</t>
    </r>
    <r>
      <rPr>
        <sz val="11"/>
        <rFont val="Times New Roman"/>
        <family val="0"/>
      </rPr>
      <t>2021</t>
    </r>
    <r>
      <rPr>
        <sz val="11"/>
        <rFont val="宋体"/>
        <family val="0"/>
      </rPr>
      <t>年起，我省采取市县编制收支计划、省级汇总审核下达的程序，编制全省企业养老保险基金预算，经省级人大批准后下达各地执行</t>
    </r>
    <r>
      <rPr>
        <sz val="11"/>
        <rFont val="Times New Roman"/>
        <family val="0"/>
      </rPr>
      <t xml:space="preserve"> </t>
    </r>
    <r>
      <rPr>
        <sz val="11"/>
        <rFont val="宋体"/>
        <family val="0"/>
      </rPr>
      <t>。根据《省人民政府办公厅关于加快推进失业保险省级统筹的实施意见》（鄂政办发﹝</t>
    </r>
    <r>
      <rPr>
        <sz val="11"/>
        <rFont val="Times New Roman"/>
        <family val="0"/>
      </rPr>
      <t>2022</t>
    </r>
    <r>
      <rPr>
        <sz val="11"/>
        <rFont val="宋体"/>
        <family val="0"/>
      </rPr>
      <t>﹞</t>
    </r>
    <r>
      <rPr>
        <sz val="11"/>
        <rFont val="Times New Roman"/>
        <family val="0"/>
      </rPr>
      <t>46</t>
    </r>
    <r>
      <rPr>
        <sz val="11"/>
        <rFont val="宋体"/>
        <family val="0"/>
      </rPr>
      <t>号）文件，</t>
    </r>
    <r>
      <rPr>
        <sz val="11"/>
        <rFont val="Times New Roman"/>
        <family val="0"/>
      </rPr>
      <t>2023</t>
    </r>
    <r>
      <rPr>
        <sz val="11"/>
        <rFont val="宋体"/>
        <family val="0"/>
      </rPr>
      <t>年起失业保险实行省级统筹，收支预算由省级人大审批，省以下地方报人大备案执行，我市社保基金收支预算数据不再包含失业保险数据。</t>
    </r>
    <r>
      <rPr>
        <sz val="11"/>
        <rFont val="Times New Roman"/>
        <family val="0"/>
      </rPr>
      <t xml:space="preserve">
</t>
    </r>
  </si>
  <si>
    <r>
      <t>附表</t>
    </r>
    <r>
      <rPr>
        <sz val="12"/>
        <color indexed="8"/>
        <rFont val="Times New Roman"/>
        <family val="0"/>
      </rPr>
      <t>44</t>
    </r>
  </si>
  <si>
    <r>
      <t>全市</t>
    </r>
    <r>
      <rPr>
        <sz val="20"/>
        <rFont val="Times New Roman"/>
        <family val="0"/>
      </rPr>
      <t>2023</t>
    </r>
    <r>
      <rPr>
        <sz val="20"/>
        <rFont val="方正大标宋简体"/>
        <family val="0"/>
      </rPr>
      <t>年国有资本经营预算收入表</t>
    </r>
  </si>
  <si>
    <r>
      <t xml:space="preserve">             </t>
    </r>
    <r>
      <rPr>
        <sz val="11"/>
        <color indexed="8"/>
        <rFont val="宋体"/>
        <family val="0"/>
      </rPr>
      <t>单位：万元</t>
    </r>
  </si>
  <si>
    <r>
      <rPr>
        <b/>
        <sz val="11"/>
        <color indexed="8"/>
        <rFont val="宋体"/>
        <family val="0"/>
      </rPr>
      <t>转移性收入合计</t>
    </r>
  </si>
  <si>
    <r>
      <rPr>
        <sz val="11"/>
        <color indexed="8"/>
        <rFont val="宋体"/>
        <family val="0"/>
      </rPr>
      <t>国有资本经营预算转移支付收入</t>
    </r>
  </si>
  <si>
    <r>
      <rPr>
        <b/>
        <sz val="11"/>
        <color indexed="8"/>
        <rFont val="宋体"/>
        <family val="0"/>
      </rPr>
      <t>收</t>
    </r>
    <r>
      <rPr>
        <b/>
        <sz val="11"/>
        <color indexed="8"/>
        <rFont val="Times New Roman"/>
        <family val="0"/>
      </rPr>
      <t xml:space="preserve"> 入 总计</t>
    </r>
  </si>
  <si>
    <r>
      <t>附表</t>
    </r>
    <r>
      <rPr>
        <sz val="12"/>
        <color indexed="8"/>
        <rFont val="Times New Roman"/>
        <family val="0"/>
      </rPr>
      <t>45</t>
    </r>
  </si>
  <si>
    <r>
      <t>全市</t>
    </r>
    <r>
      <rPr>
        <sz val="20"/>
        <rFont val="Times New Roman"/>
        <family val="0"/>
      </rPr>
      <t>2023</t>
    </r>
    <r>
      <rPr>
        <sz val="20"/>
        <rFont val="方正大标宋简体"/>
        <family val="0"/>
      </rPr>
      <t>年国有资本经营预算支出表</t>
    </r>
  </si>
  <si>
    <r>
      <rPr>
        <sz val="12"/>
        <rFont val="Times New Roman"/>
        <family val="0"/>
      </rPr>
      <t xml:space="preserve"> </t>
    </r>
    <r>
      <rPr>
        <sz val="12"/>
        <rFont val="宋体"/>
        <family val="0"/>
      </rPr>
      <t>单位：万元</t>
    </r>
  </si>
  <si>
    <r>
      <t>附表</t>
    </r>
    <r>
      <rPr>
        <sz val="12"/>
        <color indexed="8"/>
        <rFont val="Times New Roman"/>
        <family val="0"/>
      </rPr>
      <t>46</t>
    </r>
  </si>
  <si>
    <r>
      <t>市本级</t>
    </r>
    <r>
      <rPr>
        <sz val="20"/>
        <rFont val="Times New Roman"/>
        <family val="0"/>
      </rPr>
      <t>2023</t>
    </r>
    <r>
      <rPr>
        <sz val="20"/>
        <rFont val="方正大标宋简体"/>
        <family val="0"/>
      </rPr>
      <t>年国有资本经营预算收入表</t>
    </r>
  </si>
  <si>
    <r>
      <t>项</t>
    </r>
    <r>
      <rPr>
        <sz val="11"/>
        <color indexed="8"/>
        <rFont val="Times New Roman"/>
        <family val="0"/>
      </rPr>
      <t xml:space="preserve">    </t>
    </r>
    <r>
      <rPr>
        <sz val="11"/>
        <color indexed="8"/>
        <rFont val="黑体"/>
        <family val="0"/>
      </rPr>
      <t>目</t>
    </r>
  </si>
  <si>
    <t>一、利润收入</t>
  </si>
  <si>
    <t>其他国有资本经营预算企业利润收入</t>
  </si>
  <si>
    <t>随州市金盾押运公司</t>
  </si>
  <si>
    <r>
      <t>按</t>
    </r>
    <r>
      <rPr>
        <sz val="11"/>
        <color indexed="8"/>
        <rFont val="Times New Roman"/>
        <family val="0"/>
      </rPr>
      <t>2022</t>
    </r>
    <r>
      <rPr>
        <sz val="11"/>
        <color indexed="8"/>
        <rFont val="宋体"/>
        <family val="0"/>
      </rPr>
      <t>年预算利润</t>
    </r>
    <r>
      <rPr>
        <sz val="11"/>
        <color indexed="8"/>
        <rFont val="Times New Roman"/>
        <family val="0"/>
      </rPr>
      <t>182</t>
    </r>
    <r>
      <rPr>
        <sz val="11"/>
        <color indexed="8"/>
        <rFont val="宋体"/>
        <family val="0"/>
      </rPr>
      <t>万元的</t>
    </r>
    <r>
      <rPr>
        <sz val="11"/>
        <color indexed="8"/>
        <rFont val="Times New Roman"/>
        <family val="0"/>
      </rPr>
      <t>30%</t>
    </r>
    <r>
      <rPr>
        <sz val="11"/>
        <color indexed="8"/>
        <rFont val="宋体"/>
        <family val="0"/>
      </rPr>
      <t>征收</t>
    </r>
  </si>
  <si>
    <t>随州国有资本投资有限公司</t>
  </si>
  <si>
    <r>
      <t>按</t>
    </r>
    <r>
      <rPr>
        <sz val="11"/>
        <color indexed="8"/>
        <rFont val="Times New Roman"/>
        <family val="0"/>
      </rPr>
      <t>2022</t>
    </r>
    <r>
      <rPr>
        <sz val="11"/>
        <color indexed="8"/>
        <rFont val="宋体"/>
        <family val="0"/>
      </rPr>
      <t>年预算利润</t>
    </r>
    <r>
      <rPr>
        <sz val="11"/>
        <color indexed="8"/>
        <rFont val="Times New Roman"/>
        <family val="0"/>
      </rPr>
      <t>27708</t>
    </r>
    <r>
      <rPr>
        <sz val="11"/>
        <color indexed="8"/>
        <rFont val="宋体"/>
        <family val="0"/>
      </rPr>
      <t>万元的</t>
    </r>
    <r>
      <rPr>
        <sz val="11"/>
        <color indexed="8"/>
        <rFont val="Times New Roman"/>
        <family val="0"/>
      </rPr>
      <t>30%</t>
    </r>
    <r>
      <rPr>
        <sz val="11"/>
        <color indexed="8"/>
        <rFont val="宋体"/>
        <family val="0"/>
      </rPr>
      <t>征收</t>
    </r>
  </si>
  <si>
    <t>随州市高新投</t>
  </si>
  <si>
    <r>
      <t>按</t>
    </r>
    <r>
      <rPr>
        <sz val="11"/>
        <color indexed="8"/>
        <rFont val="Times New Roman"/>
        <family val="0"/>
      </rPr>
      <t>2022</t>
    </r>
    <r>
      <rPr>
        <sz val="11"/>
        <color indexed="8"/>
        <rFont val="宋体"/>
        <family val="0"/>
      </rPr>
      <t>年预算利润</t>
    </r>
    <r>
      <rPr>
        <sz val="11"/>
        <color indexed="8"/>
        <rFont val="Times New Roman"/>
        <family val="0"/>
      </rPr>
      <t>1386</t>
    </r>
    <r>
      <rPr>
        <sz val="11"/>
        <color indexed="8"/>
        <rFont val="宋体"/>
        <family val="0"/>
      </rPr>
      <t>万元的</t>
    </r>
    <r>
      <rPr>
        <sz val="11"/>
        <color indexed="8"/>
        <rFont val="Times New Roman"/>
        <family val="0"/>
      </rPr>
      <t>30%</t>
    </r>
    <r>
      <rPr>
        <sz val="11"/>
        <color indexed="8"/>
        <rFont val="宋体"/>
        <family val="0"/>
      </rPr>
      <t>征收</t>
    </r>
  </si>
  <si>
    <t>随州市金控集团</t>
  </si>
  <si>
    <r>
      <t>按</t>
    </r>
    <r>
      <rPr>
        <sz val="11"/>
        <color indexed="8"/>
        <rFont val="Times New Roman"/>
        <family val="0"/>
      </rPr>
      <t>2022</t>
    </r>
    <r>
      <rPr>
        <sz val="11"/>
        <color indexed="8"/>
        <rFont val="宋体"/>
        <family val="0"/>
      </rPr>
      <t>年预算利润</t>
    </r>
    <r>
      <rPr>
        <sz val="11"/>
        <color indexed="8"/>
        <rFont val="Times New Roman"/>
        <family val="0"/>
      </rPr>
      <t>307</t>
    </r>
    <r>
      <rPr>
        <sz val="11"/>
        <color indexed="8"/>
        <rFont val="宋体"/>
        <family val="0"/>
      </rPr>
      <t>万元的</t>
    </r>
    <r>
      <rPr>
        <sz val="11"/>
        <color indexed="8"/>
        <rFont val="Times New Roman"/>
        <family val="0"/>
      </rPr>
      <t>30%</t>
    </r>
    <r>
      <rPr>
        <sz val="11"/>
        <color indexed="8"/>
        <rFont val="宋体"/>
        <family val="0"/>
      </rPr>
      <t>征收</t>
    </r>
  </si>
  <si>
    <t>随州市粮食储备公司</t>
  </si>
  <si>
    <r>
      <t>按</t>
    </r>
    <r>
      <rPr>
        <sz val="11"/>
        <color indexed="8"/>
        <rFont val="Times New Roman"/>
        <family val="0"/>
      </rPr>
      <t>2022</t>
    </r>
    <r>
      <rPr>
        <sz val="11"/>
        <color indexed="8"/>
        <rFont val="宋体"/>
        <family val="0"/>
      </rPr>
      <t>年预算利润</t>
    </r>
    <r>
      <rPr>
        <sz val="11"/>
        <color indexed="8"/>
        <rFont val="Times New Roman"/>
        <family val="0"/>
      </rPr>
      <t>39</t>
    </r>
    <r>
      <rPr>
        <sz val="11"/>
        <color indexed="8"/>
        <rFont val="宋体"/>
        <family val="0"/>
      </rPr>
      <t>万元的</t>
    </r>
    <r>
      <rPr>
        <sz val="11"/>
        <color indexed="8"/>
        <rFont val="Times New Roman"/>
        <family val="0"/>
      </rPr>
      <t>30%</t>
    </r>
    <r>
      <rPr>
        <sz val="11"/>
        <color indexed="8"/>
        <rFont val="宋体"/>
        <family val="0"/>
      </rPr>
      <t>征收</t>
    </r>
  </si>
  <si>
    <t>中房集团</t>
  </si>
  <si>
    <r>
      <t>按</t>
    </r>
    <r>
      <rPr>
        <sz val="11"/>
        <color indexed="8"/>
        <rFont val="Times New Roman"/>
        <family val="0"/>
      </rPr>
      <t>2022</t>
    </r>
    <r>
      <rPr>
        <sz val="11"/>
        <color indexed="8"/>
        <rFont val="宋体"/>
        <family val="0"/>
      </rPr>
      <t>年预算利润</t>
    </r>
    <r>
      <rPr>
        <sz val="11"/>
        <color indexed="8"/>
        <rFont val="Times New Roman"/>
        <family val="0"/>
      </rPr>
      <t>-360</t>
    </r>
    <r>
      <rPr>
        <sz val="11"/>
        <color indexed="8"/>
        <rFont val="宋体"/>
        <family val="0"/>
      </rPr>
      <t>万元的</t>
    </r>
    <r>
      <rPr>
        <sz val="11"/>
        <color indexed="8"/>
        <rFont val="Times New Roman"/>
        <family val="0"/>
      </rPr>
      <t>30%</t>
    </r>
    <r>
      <rPr>
        <sz val="11"/>
        <color indexed="8"/>
        <rFont val="宋体"/>
        <family val="0"/>
      </rPr>
      <t>征收</t>
    </r>
  </si>
  <si>
    <t>随州保安服务公司</t>
  </si>
  <si>
    <r>
      <t>按</t>
    </r>
    <r>
      <rPr>
        <sz val="11"/>
        <color indexed="8"/>
        <rFont val="Times New Roman"/>
        <family val="0"/>
      </rPr>
      <t>2022</t>
    </r>
    <r>
      <rPr>
        <sz val="11"/>
        <color indexed="8"/>
        <rFont val="宋体"/>
        <family val="0"/>
      </rPr>
      <t>年预算利润</t>
    </r>
    <r>
      <rPr>
        <sz val="11"/>
        <color indexed="8"/>
        <rFont val="Times New Roman"/>
        <family val="0"/>
      </rPr>
      <t>-79</t>
    </r>
    <r>
      <rPr>
        <sz val="11"/>
        <color indexed="8"/>
        <rFont val="宋体"/>
        <family val="0"/>
      </rPr>
      <t>万元的</t>
    </r>
    <r>
      <rPr>
        <sz val="11"/>
        <color indexed="8"/>
        <rFont val="Times New Roman"/>
        <family val="0"/>
      </rPr>
      <t>30%</t>
    </r>
    <r>
      <rPr>
        <sz val="11"/>
        <color indexed="8"/>
        <rFont val="宋体"/>
        <family val="0"/>
      </rPr>
      <t>征收</t>
    </r>
  </si>
  <si>
    <t>随州日报社大随传媒有限公司</t>
  </si>
  <si>
    <r>
      <t>按</t>
    </r>
    <r>
      <rPr>
        <sz val="11"/>
        <color indexed="8"/>
        <rFont val="Times New Roman"/>
        <family val="0"/>
      </rPr>
      <t>2022</t>
    </r>
    <r>
      <rPr>
        <sz val="11"/>
        <color indexed="8"/>
        <rFont val="宋体"/>
        <family val="0"/>
      </rPr>
      <t>年预算利润</t>
    </r>
    <r>
      <rPr>
        <sz val="11"/>
        <color indexed="8"/>
        <rFont val="Times New Roman"/>
        <family val="0"/>
      </rPr>
      <t>3</t>
    </r>
    <r>
      <rPr>
        <sz val="11"/>
        <color indexed="8"/>
        <rFont val="宋体"/>
        <family val="0"/>
      </rPr>
      <t>万元的</t>
    </r>
    <r>
      <rPr>
        <sz val="11"/>
        <color indexed="8"/>
        <rFont val="Times New Roman"/>
        <family val="0"/>
      </rPr>
      <t>30%</t>
    </r>
    <r>
      <rPr>
        <sz val="11"/>
        <color indexed="8"/>
        <rFont val="宋体"/>
        <family val="0"/>
      </rPr>
      <t>征收</t>
    </r>
  </si>
  <si>
    <t>随州日报社网络传媒有限公司</t>
  </si>
  <si>
    <r>
      <t>按</t>
    </r>
    <r>
      <rPr>
        <sz val="11"/>
        <color indexed="8"/>
        <rFont val="Times New Roman"/>
        <family val="0"/>
      </rPr>
      <t>2022</t>
    </r>
    <r>
      <rPr>
        <sz val="11"/>
        <color indexed="8"/>
        <rFont val="宋体"/>
        <family val="0"/>
      </rPr>
      <t>年预算利润</t>
    </r>
    <r>
      <rPr>
        <sz val="11"/>
        <color indexed="8"/>
        <rFont val="Times New Roman"/>
        <family val="0"/>
      </rPr>
      <t>5</t>
    </r>
    <r>
      <rPr>
        <sz val="11"/>
        <color indexed="8"/>
        <rFont val="宋体"/>
        <family val="0"/>
      </rPr>
      <t>万元的</t>
    </r>
    <r>
      <rPr>
        <sz val="11"/>
        <color indexed="8"/>
        <rFont val="Times New Roman"/>
        <family val="0"/>
      </rPr>
      <t>30%</t>
    </r>
    <r>
      <rPr>
        <sz val="11"/>
        <color indexed="8"/>
        <rFont val="宋体"/>
        <family val="0"/>
      </rPr>
      <t>征收</t>
    </r>
  </si>
  <si>
    <t>随州市红宝石传媒文化广告有限公司</t>
  </si>
  <si>
    <r>
      <t>按</t>
    </r>
    <r>
      <rPr>
        <sz val="11"/>
        <color indexed="8"/>
        <rFont val="Times New Roman"/>
        <family val="0"/>
      </rPr>
      <t>2022</t>
    </r>
    <r>
      <rPr>
        <sz val="11"/>
        <color indexed="8"/>
        <rFont val="宋体"/>
        <family val="0"/>
      </rPr>
      <t>年预算利润</t>
    </r>
    <r>
      <rPr>
        <sz val="11"/>
        <color indexed="8"/>
        <rFont val="Times New Roman"/>
        <family val="0"/>
      </rPr>
      <t>2</t>
    </r>
    <r>
      <rPr>
        <sz val="11"/>
        <color indexed="8"/>
        <rFont val="宋体"/>
        <family val="0"/>
      </rPr>
      <t>万元的</t>
    </r>
    <r>
      <rPr>
        <sz val="11"/>
        <color indexed="8"/>
        <rFont val="Times New Roman"/>
        <family val="0"/>
      </rPr>
      <t>30%</t>
    </r>
    <r>
      <rPr>
        <sz val="11"/>
        <color indexed="8"/>
        <rFont val="宋体"/>
        <family val="0"/>
      </rPr>
      <t>征收</t>
    </r>
  </si>
  <si>
    <t>随州市随视传媒有限责任公司</t>
  </si>
  <si>
    <t>无经营利润</t>
  </si>
  <si>
    <t>二、股利、股息收入</t>
  </si>
  <si>
    <t>国有参股公司股利、股息收入</t>
  </si>
  <si>
    <r>
      <t>政府参股齐星车身分红</t>
    </r>
    <r>
      <rPr>
        <sz val="11"/>
        <color indexed="8"/>
        <rFont val="Times New Roman"/>
        <family val="0"/>
      </rPr>
      <t>150</t>
    </r>
    <r>
      <rPr>
        <sz val="11"/>
        <color indexed="8"/>
        <rFont val="宋体"/>
        <family val="0"/>
      </rPr>
      <t>万元、随州鸿运公司缴湖北文旅投股利分红100万元</t>
    </r>
  </si>
  <si>
    <t>三、产权转让收入</t>
  </si>
  <si>
    <t>四、清算收入</t>
  </si>
  <si>
    <t>五、其他国有资本经营收入</t>
  </si>
  <si>
    <r>
      <t>市</t>
    </r>
    <r>
      <rPr>
        <b/>
        <sz val="11"/>
        <color indexed="8"/>
        <rFont val="Times New Roman"/>
        <family val="0"/>
      </rPr>
      <t xml:space="preserve"> </t>
    </r>
    <r>
      <rPr>
        <b/>
        <sz val="11"/>
        <color indexed="8"/>
        <rFont val="宋体"/>
        <family val="0"/>
      </rPr>
      <t>级</t>
    </r>
    <r>
      <rPr>
        <b/>
        <sz val="11"/>
        <color indexed="8"/>
        <rFont val="Times New Roman"/>
        <family val="0"/>
      </rPr>
      <t xml:space="preserve"> </t>
    </r>
    <r>
      <rPr>
        <b/>
        <sz val="11"/>
        <color indexed="8"/>
        <rFont val="宋体"/>
        <family val="0"/>
      </rPr>
      <t>国</t>
    </r>
    <r>
      <rPr>
        <b/>
        <sz val="11"/>
        <color indexed="8"/>
        <rFont val="Times New Roman"/>
        <family val="0"/>
      </rPr>
      <t xml:space="preserve"> </t>
    </r>
    <r>
      <rPr>
        <b/>
        <sz val="11"/>
        <color indexed="8"/>
        <rFont val="宋体"/>
        <family val="0"/>
      </rPr>
      <t>有</t>
    </r>
    <r>
      <rPr>
        <b/>
        <sz val="11"/>
        <color indexed="8"/>
        <rFont val="Times New Roman"/>
        <family val="0"/>
      </rPr>
      <t xml:space="preserve"> </t>
    </r>
    <r>
      <rPr>
        <b/>
        <sz val="11"/>
        <color indexed="8"/>
        <rFont val="宋体"/>
        <family val="0"/>
      </rPr>
      <t>资</t>
    </r>
    <r>
      <rPr>
        <b/>
        <sz val="11"/>
        <color indexed="8"/>
        <rFont val="Times New Roman"/>
        <family val="0"/>
      </rPr>
      <t xml:space="preserve"> </t>
    </r>
    <r>
      <rPr>
        <b/>
        <sz val="11"/>
        <color indexed="8"/>
        <rFont val="宋体"/>
        <family val="0"/>
      </rPr>
      <t>本</t>
    </r>
    <r>
      <rPr>
        <b/>
        <sz val="11"/>
        <color indexed="8"/>
        <rFont val="Times New Roman"/>
        <family val="0"/>
      </rPr>
      <t xml:space="preserve"> </t>
    </r>
    <r>
      <rPr>
        <b/>
        <sz val="11"/>
        <color indexed="8"/>
        <rFont val="宋体"/>
        <family val="0"/>
      </rPr>
      <t>经</t>
    </r>
    <r>
      <rPr>
        <b/>
        <sz val="11"/>
        <color indexed="8"/>
        <rFont val="Times New Roman"/>
        <family val="0"/>
      </rPr>
      <t xml:space="preserve"> </t>
    </r>
    <r>
      <rPr>
        <b/>
        <sz val="11"/>
        <color indexed="8"/>
        <rFont val="宋体"/>
        <family val="0"/>
      </rPr>
      <t>营</t>
    </r>
    <r>
      <rPr>
        <b/>
        <sz val="11"/>
        <color indexed="8"/>
        <rFont val="Times New Roman"/>
        <family val="0"/>
      </rPr>
      <t xml:space="preserve"> </t>
    </r>
    <r>
      <rPr>
        <b/>
        <sz val="11"/>
        <color indexed="8"/>
        <rFont val="宋体"/>
        <family val="0"/>
      </rPr>
      <t>收</t>
    </r>
    <r>
      <rPr>
        <b/>
        <sz val="11"/>
        <color indexed="8"/>
        <rFont val="Times New Roman"/>
        <family val="0"/>
      </rPr>
      <t xml:space="preserve"> </t>
    </r>
    <r>
      <rPr>
        <b/>
        <sz val="11"/>
        <color indexed="8"/>
        <rFont val="宋体"/>
        <family val="0"/>
      </rPr>
      <t>入合计</t>
    </r>
  </si>
  <si>
    <r>
      <t>附表</t>
    </r>
    <r>
      <rPr>
        <sz val="12"/>
        <color indexed="8"/>
        <rFont val="Times New Roman"/>
        <family val="0"/>
      </rPr>
      <t>47</t>
    </r>
  </si>
  <si>
    <r>
      <t>市本级</t>
    </r>
    <r>
      <rPr>
        <sz val="20"/>
        <rFont val="Times New Roman"/>
        <family val="0"/>
      </rPr>
      <t>2023</t>
    </r>
    <r>
      <rPr>
        <sz val="20"/>
        <rFont val="方正大标宋简体"/>
        <family val="0"/>
      </rPr>
      <t>年国有资本经营预算支出表</t>
    </r>
  </si>
  <si>
    <r>
      <t xml:space="preserve"> </t>
    </r>
    <r>
      <rPr>
        <sz val="11"/>
        <rFont val="宋体"/>
        <family val="0"/>
      </rPr>
      <t>单位：万元</t>
    </r>
  </si>
  <si>
    <r>
      <t>项</t>
    </r>
    <r>
      <rPr>
        <sz val="11"/>
        <color indexed="8"/>
        <rFont val="Times New Roman"/>
        <family val="0"/>
      </rPr>
      <t xml:space="preserve">  </t>
    </r>
    <r>
      <rPr>
        <sz val="11"/>
        <color indexed="8"/>
        <rFont val="黑体"/>
        <family val="0"/>
      </rPr>
      <t>目</t>
    </r>
  </si>
  <si>
    <r>
      <t xml:space="preserve">  </t>
    </r>
    <r>
      <rPr>
        <sz val="11"/>
        <color indexed="8"/>
        <rFont val="宋体"/>
        <family val="0"/>
      </rPr>
      <t>国有企业退休人员社会化管理补助支出</t>
    </r>
  </si>
  <si>
    <r>
      <t xml:space="preserve">  </t>
    </r>
    <r>
      <rPr>
        <sz val="11"/>
        <color indexed="8"/>
        <rFont val="宋体"/>
        <family val="0"/>
      </rPr>
      <t>其他解决历史遗留问题及改革成本支出</t>
    </r>
  </si>
  <si>
    <t>2239901</t>
  </si>
  <si>
    <r>
      <rPr>
        <sz val="11"/>
        <rFont val="宋体"/>
        <family val="0"/>
      </rPr>
      <t>（</t>
    </r>
    <r>
      <rPr>
        <sz val="11"/>
        <rFont val="Times New Roman"/>
        <family val="0"/>
      </rPr>
      <t>1</t>
    </r>
    <r>
      <rPr>
        <sz val="11"/>
        <rFont val="宋体"/>
        <family val="0"/>
      </rPr>
      <t>）增加国投公司注册资本金</t>
    </r>
    <r>
      <rPr>
        <sz val="11"/>
        <rFont val="Times New Roman"/>
        <family val="0"/>
      </rPr>
      <t>4403</t>
    </r>
    <r>
      <rPr>
        <sz val="11"/>
        <rFont val="宋体"/>
        <family val="0"/>
      </rPr>
      <t>万元，高新投公司</t>
    </r>
    <r>
      <rPr>
        <sz val="11"/>
        <rFont val="Times New Roman"/>
        <family val="0"/>
      </rPr>
      <t>287</t>
    </r>
    <r>
      <rPr>
        <sz val="11"/>
        <rFont val="宋体"/>
        <family val="0"/>
      </rPr>
      <t>万元，用于增加注册资本金，可用于乾泰大道市程建设；金控集团</t>
    </r>
    <r>
      <rPr>
        <sz val="11"/>
        <rFont val="Times New Roman"/>
        <family val="0"/>
      </rPr>
      <t>63</t>
    </r>
    <r>
      <rPr>
        <sz val="11"/>
        <rFont val="宋体"/>
        <family val="0"/>
      </rPr>
      <t>万元，用于投资成立国有融资租赁公司；金盾押运</t>
    </r>
    <r>
      <rPr>
        <sz val="11"/>
        <rFont val="Times New Roman"/>
        <family val="0"/>
      </rPr>
      <t>300</t>
    </r>
    <r>
      <rPr>
        <sz val="11"/>
        <rFont val="宋体"/>
        <family val="0"/>
      </rPr>
      <t>万元，用于广水押运公司重组、运钞车更新、威豹扩股。（</t>
    </r>
    <r>
      <rPr>
        <sz val="11"/>
        <rFont val="Times New Roman"/>
        <family val="0"/>
      </rPr>
      <t>2</t>
    </r>
    <r>
      <rPr>
        <sz val="11"/>
        <rFont val="宋体"/>
        <family val="0"/>
      </rPr>
      <t>）其他国有资本经营预算支出</t>
    </r>
    <r>
      <rPr>
        <sz val="11"/>
        <rFont val="Times New Roman"/>
        <family val="0"/>
      </rPr>
      <t>80</t>
    </r>
    <r>
      <rPr>
        <sz val="11"/>
        <rFont val="宋体"/>
        <family val="0"/>
      </rPr>
      <t>万元（其中：国资监管经费</t>
    </r>
    <r>
      <rPr>
        <sz val="11"/>
        <rFont val="Times New Roman"/>
        <family val="0"/>
      </rPr>
      <t>50</t>
    </r>
    <r>
      <rPr>
        <sz val="11"/>
        <rFont val="宋体"/>
        <family val="0"/>
      </rPr>
      <t>万元，国资国企在线监管系统建设</t>
    </r>
    <r>
      <rPr>
        <sz val="11"/>
        <rFont val="Times New Roman"/>
        <family val="0"/>
      </rPr>
      <t>30</t>
    </r>
    <r>
      <rPr>
        <sz val="11"/>
        <rFont val="宋体"/>
        <family val="0"/>
      </rPr>
      <t>万元）。</t>
    </r>
  </si>
  <si>
    <r>
      <t>市</t>
    </r>
    <r>
      <rPr>
        <b/>
        <sz val="11"/>
        <color indexed="8"/>
        <rFont val="Times New Roman"/>
        <family val="0"/>
      </rPr>
      <t xml:space="preserve"> </t>
    </r>
    <r>
      <rPr>
        <b/>
        <sz val="11"/>
        <color indexed="8"/>
        <rFont val="宋体"/>
        <family val="0"/>
      </rPr>
      <t>级 国 有 资 本 经 营 支 出合计</t>
    </r>
  </si>
  <si>
    <t>三、转移性支出</t>
  </si>
  <si>
    <r>
      <t>根据省政府《关于积极应对新冠肺炎疫情冲击全面从紧加强预算管理的通知》（鄂政办发〔</t>
    </r>
    <r>
      <rPr>
        <sz val="11"/>
        <color indexed="8"/>
        <rFont val="Times New Roman"/>
        <family val="0"/>
      </rPr>
      <t>2020</t>
    </r>
    <r>
      <rPr>
        <sz val="11"/>
        <color indexed="8"/>
        <rFont val="宋体"/>
        <family val="0"/>
      </rPr>
      <t>〕</t>
    </r>
    <r>
      <rPr>
        <sz val="11"/>
        <color indexed="8"/>
        <rFont val="Times New Roman"/>
        <family val="0"/>
      </rPr>
      <t>33</t>
    </r>
    <r>
      <rPr>
        <sz val="11"/>
        <color indexed="8"/>
        <rFont val="宋体"/>
        <family val="0"/>
      </rPr>
      <t>号）精神，将国有资本经营预算收入调入一般公共预算。</t>
    </r>
  </si>
  <si>
    <r>
      <t>附表</t>
    </r>
    <r>
      <rPr>
        <sz val="12"/>
        <color indexed="8"/>
        <rFont val="Times New Roman"/>
        <family val="0"/>
      </rPr>
      <t>48</t>
    </r>
  </si>
  <si>
    <r>
      <t>市本级</t>
    </r>
    <r>
      <rPr>
        <sz val="20"/>
        <rFont val="Times New Roman"/>
        <family val="0"/>
      </rPr>
      <t>2023</t>
    </r>
    <r>
      <rPr>
        <sz val="20"/>
        <rFont val="方正大标宋简体"/>
        <family val="0"/>
      </rPr>
      <t>年国有资本经营预算对下转移支付表</t>
    </r>
  </si>
  <si>
    <r>
      <t>项</t>
    </r>
    <r>
      <rPr>
        <sz val="11"/>
        <color indexed="8"/>
        <rFont val="黑体"/>
        <family val="0"/>
      </rPr>
      <t xml:space="preserve">  </t>
    </r>
    <r>
      <rPr>
        <sz val="11"/>
        <color indexed="8"/>
        <rFont val="黑体"/>
        <family val="0"/>
      </rPr>
      <t>目</t>
    </r>
  </si>
  <si>
    <r>
      <t>备注：</t>
    </r>
    <r>
      <rPr>
        <sz val="10"/>
        <rFont val="Times New Roman"/>
        <family val="0"/>
      </rPr>
      <t>2023</t>
    </r>
    <r>
      <rPr>
        <sz val="10"/>
        <rFont val="方正书宋_GBK"/>
        <family val="0"/>
      </rPr>
      <t>年国有资本经营预算无对下转移支付安排。</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</si>
</sst>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Red]0"/>
    <numFmt numFmtId="180" formatCode="0.00_ "/>
    <numFmt numFmtId="181" formatCode="#,##0.00_ "/>
    <numFmt numFmtId="182" formatCode="#,##0.0000"/>
    <numFmt numFmtId="183" formatCode="0.00_);[Red]\(0.00\)"/>
    <numFmt numFmtId="184" formatCode="#,##0.00000_ "/>
    <numFmt numFmtId="185" formatCode="#,##0.0_ "/>
  </numFmts>
  <fonts count="83">
    <font>
      <sz val="11"/>
      <color indexed="8"/>
      <name val="宋体"/>
      <family val="0"/>
    </font>
    <font>
      <sz val="11"/>
      <name val="宋体"/>
      <family val="0"/>
    </font>
    <font>
      <sz val="11"/>
      <color indexed="8"/>
      <name val="Times New Roman"/>
      <family val="0"/>
    </font>
    <font>
      <sz val="12"/>
      <name val="Times New Roman"/>
      <family val="0"/>
    </font>
    <font>
      <b/>
      <sz val="10"/>
      <name val="Times New Roman"/>
      <family val="0"/>
    </font>
    <font>
      <sz val="10"/>
      <name val="Times New Roman"/>
      <family val="0"/>
    </font>
    <font>
      <sz val="11"/>
      <name val="Times New Roman"/>
      <family val="0"/>
    </font>
    <font>
      <sz val="12"/>
      <color indexed="8"/>
      <name val="黑体"/>
      <family val="0"/>
    </font>
    <font>
      <sz val="20"/>
      <name val="方正大标宋简体"/>
      <family val="0"/>
    </font>
    <font>
      <sz val="20"/>
      <name val="Times New Roman"/>
      <family val="0"/>
    </font>
    <font>
      <sz val="11"/>
      <name val="黑体"/>
      <family val="0"/>
    </font>
    <font>
      <sz val="11"/>
      <color indexed="8"/>
      <name val="黑体"/>
      <family val="0"/>
    </font>
    <font>
      <b/>
      <sz val="11"/>
      <color indexed="8"/>
      <name val="宋体"/>
      <family val="0"/>
    </font>
    <font>
      <sz val="9"/>
      <name val="Times New Roman"/>
      <family val="0"/>
    </font>
    <font>
      <sz val="9"/>
      <color indexed="8"/>
      <name val="宋体"/>
      <family val="0"/>
    </font>
    <font>
      <b/>
      <sz val="11"/>
      <name val="Times New Roman"/>
      <family val="0"/>
    </font>
    <font>
      <b/>
      <sz val="11"/>
      <color indexed="8"/>
      <name val="Times New Roman"/>
      <family val="0"/>
    </font>
    <font>
      <sz val="10"/>
      <name val="方正书宋_GBK"/>
      <family val="0"/>
    </font>
    <font>
      <b/>
      <sz val="11"/>
      <name val="宋体"/>
      <family val="0"/>
    </font>
    <font>
      <sz val="12"/>
      <name val="黑体"/>
      <family val="0"/>
    </font>
    <font>
      <sz val="13.5"/>
      <color indexed="63"/>
      <name val="微软雅黑"/>
      <family val="0"/>
    </font>
    <font>
      <sz val="12"/>
      <color indexed="8"/>
      <name val="Times New Roman"/>
      <family val="0"/>
    </font>
    <font>
      <sz val="20"/>
      <name val="方正小标宋简体"/>
      <family val="0"/>
    </font>
    <font>
      <b/>
      <sz val="12"/>
      <name val="宋体"/>
      <family val="0"/>
    </font>
    <font>
      <sz val="14"/>
      <name val="Times New Roman"/>
      <family val="0"/>
    </font>
    <font>
      <sz val="10"/>
      <name val="宋体"/>
      <family val="0"/>
    </font>
    <font>
      <b/>
      <sz val="20"/>
      <name val="宋体"/>
      <family val="0"/>
    </font>
    <font>
      <sz val="10"/>
      <color indexed="8"/>
      <name val="宋体"/>
      <family val="0"/>
    </font>
    <font>
      <sz val="18"/>
      <color indexed="8"/>
      <name val="宋体"/>
      <family val="0"/>
    </font>
    <font>
      <sz val="20"/>
      <color indexed="8"/>
      <name val="方正书宋_GBK"/>
      <family val="0"/>
    </font>
    <font>
      <sz val="20"/>
      <color indexed="8"/>
      <name val="Times New Roman"/>
      <family val="0"/>
    </font>
    <font>
      <b/>
      <sz val="10"/>
      <name val="宋体"/>
      <family val="0"/>
    </font>
    <font>
      <b/>
      <sz val="9"/>
      <name val="宋体"/>
      <family val="0"/>
    </font>
    <font>
      <sz val="12"/>
      <name val="宋体"/>
      <family val="0"/>
    </font>
    <font>
      <sz val="9"/>
      <name val="宋体"/>
      <family val="0"/>
    </font>
    <font>
      <b/>
      <sz val="22"/>
      <name val="宋体"/>
      <family val="0"/>
    </font>
    <font>
      <b/>
      <sz val="11"/>
      <name val="黑体"/>
      <family val="0"/>
    </font>
    <font>
      <sz val="10"/>
      <color indexed="8"/>
      <name val="Times New Roman"/>
      <family val="0"/>
    </font>
    <font>
      <sz val="11"/>
      <name val="方正书宋_GBK"/>
      <family val="0"/>
    </font>
    <font>
      <sz val="20"/>
      <color indexed="8"/>
      <name val="方正大标宋简体"/>
      <family val="0"/>
    </font>
    <font>
      <sz val="9.75"/>
      <color indexed="8"/>
      <name val="Times New Roman"/>
      <family val="0"/>
    </font>
    <font>
      <sz val="12"/>
      <color indexed="8"/>
      <name val="宋体"/>
      <family val="0"/>
    </font>
    <font>
      <sz val="9.75"/>
      <color indexed="8"/>
      <name val="宋体"/>
      <family val="0"/>
    </font>
    <font>
      <b/>
      <sz val="12"/>
      <color indexed="8"/>
      <name val="宋体"/>
      <family val="0"/>
    </font>
    <font>
      <b/>
      <sz val="12"/>
      <color indexed="8"/>
      <name val="Times New Roman"/>
      <family val="0"/>
    </font>
    <font>
      <b/>
      <sz val="12"/>
      <name val="Times New Roman"/>
      <family val="0"/>
    </font>
    <font>
      <b/>
      <sz val="11"/>
      <name val="SimSun"/>
      <family val="0"/>
    </font>
    <font>
      <sz val="19"/>
      <color indexed="8"/>
      <name val="方正大标宋简体"/>
      <family val="0"/>
    </font>
    <font>
      <sz val="11"/>
      <color indexed="9"/>
      <name val="宋体"/>
      <family val="0"/>
    </font>
    <font>
      <sz val="11"/>
      <color indexed="60"/>
      <name val="宋体"/>
      <family val="0"/>
    </font>
    <font>
      <b/>
      <sz val="11"/>
      <color indexed="62"/>
      <name val="宋体"/>
      <family val="0"/>
    </font>
    <font>
      <b/>
      <sz val="18"/>
      <color indexed="62"/>
      <name val="宋体"/>
      <family val="0"/>
    </font>
    <font>
      <b/>
      <sz val="11"/>
      <color indexed="9"/>
      <name val="宋体"/>
      <family val="0"/>
    </font>
    <font>
      <b/>
      <sz val="11"/>
      <color indexed="63"/>
      <name val="宋体"/>
      <family val="0"/>
    </font>
    <font>
      <u val="single"/>
      <sz val="11"/>
      <color indexed="20"/>
      <name val="宋体"/>
      <family val="0"/>
    </font>
    <font>
      <b/>
      <sz val="13"/>
      <color indexed="62"/>
      <name val="宋体"/>
      <family val="0"/>
    </font>
    <font>
      <b/>
      <sz val="11"/>
      <color indexed="52"/>
      <name val="宋体"/>
      <family val="0"/>
    </font>
    <font>
      <sz val="11"/>
      <color indexed="62"/>
      <name val="宋体"/>
      <family val="0"/>
    </font>
    <font>
      <i/>
      <sz val="11"/>
      <color indexed="23"/>
      <name val="宋体"/>
      <family val="0"/>
    </font>
    <font>
      <b/>
      <sz val="15"/>
      <color indexed="62"/>
      <name val="宋体"/>
      <family val="0"/>
    </font>
    <font>
      <u val="single"/>
      <sz val="11"/>
      <color indexed="12"/>
      <name val="宋体"/>
      <family val="0"/>
    </font>
    <font>
      <sz val="11"/>
      <color indexed="10"/>
      <name val="宋体"/>
      <family val="0"/>
    </font>
    <font>
      <sz val="11"/>
      <color indexed="17"/>
      <name val="宋体"/>
      <family val="0"/>
    </font>
    <font>
      <sz val="11"/>
      <color indexed="52"/>
      <name val="宋体"/>
      <family val="0"/>
    </font>
    <font>
      <sz val="11"/>
      <name val="SimSun"/>
      <family val="0"/>
    </font>
    <font>
      <sz val="11"/>
      <color theme="1"/>
      <name val="Calibri"/>
      <family val="0"/>
    </font>
    <font>
      <sz val="11"/>
      <color indexed="8"/>
      <name val="Calibri"/>
      <family val="0"/>
    </font>
    <font>
      <sz val="12"/>
      <color rgb="FF000000"/>
      <name val="黑体"/>
      <family val="0"/>
    </font>
    <font>
      <sz val="11"/>
      <color rgb="FF000000"/>
      <name val="Times New Roman"/>
      <family val="0"/>
    </font>
    <font>
      <sz val="11"/>
      <color rgb="FF000000"/>
      <name val="宋体"/>
      <family val="0"/>
    </font>
    <font>
      <sz val="13.5"/>
      <color rgb="FF333333"/>
      <name val="微软雅黑"/>
      <family val="0"/>
    </font>
    <font>
      <sz val="10"/>
      <color theme="1"/>
      <name val="Calibri"/>
      <family val="0"/>
    </font>
    <font>
      <sz val="10"/>
      <name val="Calibri"/>
      <family val="0"/>
    </font>
    <font>
      <sz val="18"/>
      <color theme="1"/>
      <name val="Calibri"/>
      <family val="0"/>
    </font>
    <font>
      <sz val="11"/>
      <color theme="1"/>
      <name val="Times New Roman"/>
      <family val="0"/>
    </font>
    <font>
      <sz val="20"/>
      <color rgb="FF000000"/>
      <name val="方正书宋_GBK"/>
      <family val="0"/>
    </font>
    <font>
      <sz val="11"/>
      <color theme="1"/>
      <name val="宋体"/>
      <family val="0"/>
    </font>
    <font>
      <sz val="20"/>
      <color rgb="FF000000"/>
      <name val="方正大标宋简体"/>
      <family val="0"/>
    </font>
    <font>
      <b/>
      <sz val="11"/>
      <color rgb="FF000000"/>
      <name val="Times New Roman"/>
      <family val="0"/>
    </font>
    <font>
      <b/>
      <sz val="11"/>
      <color rgb="FF000000"/>
      <name val="宋体"/>
      <family val="0"/>
    </font>
    <font>
      <b/>
      <sz val="12"/>
      <color rgb="FF000000"/>
      <name val="宋体"/>
      <family val="0"/>
    </font>
    <font>
      <sz val="11"/>
      <color rgb="FF000000"/>
      <name val="黑体"/>
      <family val="0"/>
    </font>
    <font>
      <sz val="19"/>
      <color rgb="FF000000"/>
      <name val="方正大标宋简体"/>
      <family val="0"/>
    </font>
  </fonts>
  <fills count="19">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9"/>
        <bgColor indexed="64"/>
      </patternFill>
    </fill>
    <fill>
      <patternFill patternType="solid">
        <fgColor indexed="25"/>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right style="thin">
        <color indexed="8"/>
      </right>
      <top style="thin">
        <color indexed="8"/>
      </top>
      <bottom style="thin">
        <color indexed="8"/>
      </bottom>
    </border>
    <border>
      <left/>
      <right style="thin"/>
      <top style="thin"/>
      <bottom style="thin"/>
    </border>
    <border>
      <left/>
      <right/>
      <top style="thin">
        <color indexed="8"/>
      </top>
      <bottom style="thin">
        <color indexed="8"/>
      </bottom>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top style="thin"/>
      <bottom/>
    </border>
    <border>
      <left style="thin"/>
      <right style="thin"/>
      <top/>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s>
  <cellStyleXfs count="79">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lignment/>
      <protection/>
    </xf>
    <xf numFmtId="0" fontId="34" fillId="0" borderId="0">
      <alignment/>
      <protection/>
    </xf>
    <xf numFmtId="0" fontId="65" fillId="0" borderId="0">
      <alignment/>
      <protection/>
    </xf>
    <xf numFmtId="0" fontId="65" fillId="0" borderId="0">
      <alignment/>
      <protection/>
    </xf>
    <xf numFmtId="0" fontId="33" fillId="0" borderId="0" applyProtection="0">
      <alignment vertical="center"/>
    </xf>
    <xf numFmtId="0" fontId="0" fillId="0" borderId="0" applyProtection="0">
      <alignment/>
    </xf>
    <xf numFmtId="0" fontId="65" fillId="0" borderId="0">
      <alignment/>
      <protection/>
    </xf>
    <xf numFmtId="0" fontId="0" fillId="2" borderId="0" applyProtection="0">
      <alignment/>
    </xf>
    <xf numFmtId="0" fontId="0" fillId="2" borderId="0" applyProtection="0">
      <alignment/>
    </xf>
    <xf numFmtId="0" fontId="48" fillId="3" borderId="0" applyProtection="0">
      <alignment/>
    </xf>
    <xf numFmtId="0" fontId="0" fillId="4" borderId="0" applyProtection="0">
      <alignment/>
    </xf>
    <xf numFmtId="0" fontId="0" fillId="5" borderId="0" applyProtection="0">
      <alignment/>
    </xf>
    <xf numFmtId="0" fontId="48" fillId="6" borderId="0" applyProtection="0">
      <alignment/>
    </xf>
    <xf numFmtId="0" fontId="0" fillId="7" borderId="0" applyProtection="0">
      <alignment/>
    </xf>
    <xf numFmtId="0" fontId="50" fillId="0" borderId="1" applyProtection="0">
      <alignment/>
    </xf>
    <xf numFmtId="0" fontId="58" fillId="0" borderId="0" applyProtection="0">
      <alignment/>
    </xf>
    <xf numFmtId="0" fontId="12" fillId="0" borderId="2" applyProtection="0">
      <alignment/>
    </xf>
    <xf numFmtId="9" fontId="0" fillId="0" borderId="0" applyProtection="0">
      <alignment/>
    </xf>
    <xf numFmtId="43" fontId="0" fillId="0" borderId="0" applyProtection="0">
      <alignment/>
    </xf>
    <xf numFmtId="0" fontId="33" fillId="0" borderId="0" applyProtection="0">
      <alignment/>
    </xf>
    <xf numFmtId="0" fontId="55" fillId="0" borderId="3" applyProtection="0">
      <alignment/>
    </xf>
    <xf numFmtId="42" fontId="0" fillId="0" borderId="0" applyProtection="0">
      <alignment/>
    </xf>
    <xf numFmtId="0" fontId="0" fillId="0" borderId="0" applyProtection="0">
      <alignment/>
    </xf>
    <xf numFmtId="0" fontId="48" fillId="7" borderId="0" applyProtection="0">
      <alignment/>
    </xf>
    <xf numFmtId="0" fontId="61" fillId="0" borderId="0" applyProtection="0">
      <alignment/>
    </xf>
    <xf numFmtId="0" fontId="65" fillId="0" borderId="0">
      <alignment/>
      <protection/>
    </xf>
    <xf numFmtId="0" fontId="0" fillId="8" borderId="0" applyProtection="0">
      <alignment/>
    </xf>
    <xf numFmtId="0" fontId="66" fillId="0" borderId="0">
      <alignment vertical="center"/>
      <protection/>
    </xf>
    <xf numFmtId="0" fontId="48" fillId="4" borderId="0" applyProtection="0">
      <alignment/>
    </xf>
    <xf numFmtId="0" fontId="3" fillId="0" borderId="0" applyProtection="0">
      <alignment/>
    </xf>
    <xf numFmtId="0" fontId="59" fillId="0" borderId="3" applyProtection="0">
      <alignment/>
    </xf>
    <xf numFmtId="0" fontId="60" fillId="0" borderId="0" applyProtection="0">
      <alignment/>
    </xf>
    <xf numFmtId="0" fontId="0" fillId="9" borderId="0" applyProtection="0">
      <alignment/>
    </xf>
    <xf numFmtId="44" fontId="0" fillId="0" borderId="0" applyProtection="0">
      <alignment/>
    </xf>
    <xf numFmtId="0" fontId="0" fillId="7" borderId="0" applyProtection="0">
      <alignment/>
    </xf>
    <xf numFmtId="0" fontId="56" fillId="10" borderId="4" applyProtection="0">
      <alignment/>
    </xf>
    <xf numFmtId="0" fontId="54" fillId="0" borderId="0" applyProtection="0">
      <alignment/>
    </xf>
    <xf numFmtId="41" fontId="0" fillId="0" borderId="0" applyProtection="0">
      <alignment/>
    </xf>
    <xf numFmtId="0" fontId="48" fillId="11" borderId="0" applyProtection="0">
      <alignment/>
    </xf>
    <xf numFmtId="0" fontId="0" fillId="9" borderId="0" applyProtection="0">
      <alignment/>
    </xf>
    <xf numFmtId="0" fontId="65" fillId="0" borderId="0">
      <alignment vertical="center"/>
      <protection/>
    </xf>
    <xf numFmtId="0" fontId="48" fillId="2" borderId="0" applyProtection="0">
      <alignment/>
    </xf>
    <xf numFmtId="0" fontId="57" fillId="2" borderId="4" applyProtection="0">
      <alignment/>
    </xf>
    <xf numFmtId="0" fontId="0" fillId="0" borderId="0" applyProtection="0">
      <alignment/>
    </xf>
    <xf numFmtId="0" fontId="53" fillId="10" borderId="5" applyProtection="0">
      <alignment/>
    </xf>
    <xf numFmtId="0" fontId="52" fillId="12" borderId="6" applyProtection="0">
      <alignment/>
    </xf>
    <xf numFmtId="0" fontId="63" fillId="0" borderId="7" applyProtection="0">
      <alignment/>
    </xf>
    <xf numFmtId="0" fontId="48" fillId="4" borderId="0" applyProtection="0">
      <alignment/>
    </xf>
    <xf numFmtId="0" fontId="34" fillId="0" borderId="0" applyProtection="0">
      <alignment/>
    </xf>
    <xf numFmtId="0" fontId="48" fillId="9" borderId="0" applyProtection="0">
      <alignment/>
    </xf>
    <xf numFmtId="0" fontId="0" fillId="13" borderId="8" applyProtection="0">
      <alignment/>
    </xf>
    <xf numFmtId="0" fontId="51" fillId="0" borderId="0" applyProtection="0">
      <alignment/>
    </xf>
    <xf numFmtId="0" fontId="62" fillId="9" borderId="0" applyProtection="0">
      <alignment/>
    </xf>
    <xf numFmtId="0" fontId="50" fillId="0" borderId="0" applyProtection="0">
      <alignment/>
    </xf>
    <xf numFmtId="0" fontId="48" fillId="6" borderId="0" applyProtection="0">
      <alignment/>
    </xf>
    <xf numFmtId="0" fontId="49" fillId="14" borderId="0" applyProtection="0">
      <alignment/>
    </xf>
    <xf numFmtId="0" fontId="0" fillId="15" borderId="0" applyProtection="0">
      <alignment/>
    </xf>
    <xf numFmtId="0" fontId="49" fillId="8" borderId="0" applyProtection="0">
      <alignment/>
    </xf>
    <xf numFmtId="0" fontId="48" fillId="16" borderId="0" applyProtection="0">
      <alignment/>
    </xf>
    <xf numFmtId="0" fontId="0" fillId="4" borderId="0" applyProtection="0">
      <alignment/>
    </xf>
    <xf numFmtId="0" fontId="33" fillId="0" borderId="0" applyProtection="0">
      <alignment vertical="center"/>
    </xf>
    <xf numFmtId="0" fontId="48" fillId="8" borderId="0" applyProtection="0">
      <alignment/>
    </xf>
    <xf numFmtId="0" fontId="0" fillId="8" borderId="0" applyProtection="0">
      <alignment/>
    </xf>
    <xf numFmtId="0" fontId="48" fillId="17" borderId="0" applyProtection="0">
      <alignment/>
    </xf>
  </cellStyleXfs>
  <cellXfs count="887">
    <xf numFmtId="0" fontId="0" fillId="0" borderId="0" xfId="0" applyAlignment="1">
      <alignment/>
    </xf>
    <xf numFmtId="0" fontId="2" fillId="0" borderId="0" xfId="19" applyNumberFormat="1" applyFont="1" applyFill="1" applyBorder="1" applyAlignment="1">
      <alignment vertical="center"/>
    </xf>
    <xf numFmtId="0" fontId="3" fillId="0" borderId="0" xfId="19" applyNumberFormat="1" applyFont="1" applyFill="1" applyBorder="1" applyAlignment="1">
      <alignment vertical="center"/>
    </xf>
    <xf numFmtId="0" fontId="4" fillId="0" borderId="0" xfId="19" applyNumberFormat="1" applyFont="1" applyFill="1" applyBorder="1" applyAlignment="1">
      <alignment horizontal="center" vertical="center"/>
    </xf>
    <xf numFmtId="0" fontId="5" fillId="0" borderId="0" xfId="19" applyNumberFormat="1" applyFont="1" applyFill="1" applyBorder="1" applyAlignment="1">
      <alignment vertical="center"/>
    </xf>
    <xf numFmtId="0" fontId="6" fillId="0" borderId="0" xfId="19" applyNumberFormat="1" applyFont="1" applyFill="1" applyBorder="1" applyAlignment="1">
      <alignment vertical="center"/>
    </xf>
    <xf numFmtId="0" fontId="3" fillId="0" borderId="0" xfId="19" applyNumberFormat="1" applyFont="1" applyFill="1" applyBorder="1" applyAlignment="1">
      <alignment horizontal="center" vertical="center"/>
    </xf>
    <xf numFmtId="0" fontId="67" fillId="0" borderId="0" xfId="19" applyNumberFormat="1" applyFont="1" applyFill="1" applyBorder="1" applyAlignment="1">
      <alignment vertical="center"/>
    </xf>
    <xf numFmtId="0" fontId="2" fillId="0" borderId="0" xfId="19" applyNumberFormat="1" applyFont="1" applyFill="1" applyBorder="1" applyAlignment="1">
      <alignment horizontal="center" vertical="center"/>
    </xf>
    <xf numFmtId="0" fontId="8" fillId="0" borderId="0" xfId="19" applyNumberFormat="1" applyFont="1" applyFill="1" applyBorder="1" applyAlignment="1">
      <alignment horizontal="center" vertical="center"/>
    </xf>
    <xf numFmtId="0" fontId="9" fillId="0" borderId="0" xfId="19" applyNumberFormat="1" applyFont="1" applyFill="1" applyBorder="1" applyAlignment="1">
      <alignment horizontal="center" vertical="center"/>
    </xf>
    <xf numFmtId="0" fontId="2" fillId="0" borderId="9" xfId="19" applyNumberFormat="1" applyFont="1" applyFill="1" applyBorder="1" applyAlignment="1">
      <alignment horizontal="left" vertical="center"/>
    </xf>
    <xf numFmtId="0" fontId="6" fillId="0" borderId="9" xfId="19" applyNumberFormat="1" applyFont="1" applyFill="1" applyBorder="1" applyAlignment="1">
      <alignment horizontal="left" vertical="center"/>
    </xf>
    <xf numFmtId="0" fontId="6" fillId="0" borderId="9" xfId="19" applyNumberFormat="1" applyFont="1" applyFill="1" applyBorder="1" applyAlignment="1">
      <alignment horizontal="center" vertical="center"/>
    </xf>
    <xf numFmtId="0" fontId="3" fillId="0" borderId="0" xfId="19" applyNumberFormat="1" applyFont="1" applyFill="1" applyBorder="1" applyAlignment="1">
      <alignment horizontal="right" vertical="center"/>
    </xf>
    <xf numFmtId="0" fontId="10" fillId="0" borderId="10" xfId="19" applyNumberFormat="1" applyFont="1" applyFill="1" applyBorder="1" applyAlignment="1">
      <alignment horizontal="center" vertical="center"/>
    </xf>
    <xf numFmtId="176" fontId="11" fillId="0" borderId="10" xfId="19" applyNumberFormat="1" applyFont="1" applyFill="1" applyBorder="1" applyAlignment="1">
      <alignment horizontal="center" vertical="center" wrapText="1"/>
    </xf>
    <xf numFmtId="49" fontId="2" fillId="0" borderId="10" xfId="63" applyNumberFormat="1" applyFont="1" applyFill="1" applyBorder="1" applyAlignment="1">
      <alignment horizontal="left" vertical="center" wrapText="1"/>
    </xf>
    <xf numFmtId="49" fontId="12" fillId="0" borderId="10" xfId="63" applyNumberFormat="1" applyFont="1" applyFill="1" applyBorder="1" applyAlignment="1">
      <alignment horizontal="left" vertical="center" wrapText="1"/>
    </xf>
    <xf numFmtId="177" fontId="2" fillId="0" borderId="10" xfId="19" applyNumberFormat="1" applyFont="1" applyFill="1" applyBorder="1" applyAlignment="1">
      <alignment horizontal="center" vertical="center" wrapText="1"/>
    </xf>
    <xf numFmtId="0" fontId="13" fillId="0" borderId="10" xfId="19" applyNumberFormat="1" applyFont="1" applyFill="1" applyBorder="1" applyAlignment="1">
      <alignment horizontal="left" vertical="center" wrapText="1"/>
    </xf>
    <xf numFmtId="0" fontId="14" fillId="0" borderId="10" xfId="0" applyNumberFormat="1" applyFont="1" applyFill="1" applyBorder="1" applyAlignment="1">
      <alignment horizontal="left" vertical="center" wrapText="1"/>
    </xf>
    <xf numFmtId="0" fontId="14" fillId="0" borderId="10" xfId="19" applyNumberFormat="1" applyFont="1" applyFill="1" applyBorder="1" applyAlignment="1">
      <alignment vertical="center" wrapText="1"/>
    </xf>
    <xf numFmtId="0" fontId="6" fillId="0" borderId="10" xfId="19" applyNumberFormat="1" applyFont="1" applyFill="1" applyBorder="1" applyAlignment="1">
      <alignment vertical="center" wrapText="1"/>
    </xf>
    <xf numFmtId="0" fontId="15" fillId="0" borderId="10" xfId="19" applyNumberFormat="1" applyFont="1" applyFill="1" applyBorder="1" applyAlignment="1">
      <alignment horizontal="center" vertical="center" wrapText="1"/>
    </xf>
    <xf numFmtId="177" fontId="16" fillId="0" borderId="10" xfId="19" applyNumberFormat="1" applyFont="1" applyFill="1" applyBorder="1" applyAlignment="1">
      <alignment horizontal="center" vertical="center" wrapText="1"/>
    </xf>
    <xf numFmtId="0" fontId="13" fillId="0" borderId="10" xfId="19" applyNumberFormat="1" applyFont="1" applyFill="1" applyBorder="1" applyAlignment="1">
      <alignment vertical="center" wrapText="1"/>
    </xf>
    <xf numFmtId="0" fontId="17" fillId="0" borderId="0" xfId="19" applyNumberFormat="1" applyFont="1" applyFill="1" applyBorder="1" applyAlignment="1">
      <alignment horizontal="left" vertical="center"/>
    </xf>
    <xf numFmtId="0" fontId="5" fillId="0" borderId="0" xfId="19" applyNumberFormat="1" applyFont="1" applyFill="1" applyBorder="1" applyAlignment="1">
      <alignment horizontal="left" vertical="center"/>
    </xf>
    <xf numFmtId="0" fontId="5" fillId="0" borderId="0" xfId="19" applyNumberFormat="1" applyFont="1" applyFill="1" applyBorder="1" applyAlignment="1">
      <alignment horizontal="center" vertical="center"/>
    </xf>
    <xf numFmtId="0" fontId="15" fillId="0" borderId="0" xfId="19" applyNumberFormat="1" applyFont="1" applyFill="1" applyBorder="1" applyAlignment="1">
      <alignment horizontal="center" vertical="center"/>
    </xf>
    <xf numFmtId="0" fontId="67" fillId="0" borderId="0" xfId="19" applyNumberFormat="1" applyFont="1" applyFill="1" applyBorder="1" applyAlignment="1">
      <alignment vertical="center"/>
    </xf>
    <xf numFmtId="0" fontId="68" fillId="0" borderId="9" xfId="19" applyNumberFormat="1" applyFont="1" applyFill="1" applyBorder="1" applyAlignment="1">
      <alignment horizontal="left" vertical="center"/>
    </xf>
    <xf numFmtId="0" fontId="6" fillId="0" borderId="0" xfId="19" applyNumberFormat="1" applyFont="1" applyFill="1" applyBorder="1" applyAlignment="1">
      <alignment horizontal="right" vertical="center"/>
    </xf>
    <xf numFmtId="49" fontId="0" fillId="0" borderId="10" xfId="63" applyNumberFormat="1" applyFont="1" applyFill="1" applyBorder="1" applyAlignment="1">
      <alignment horizontal="left" vertical="center" wrapText="1"/>
    </xf>
    <xf numFmtId="177" fontId="6" fillId="0" borderId="10" xfId="19" applyNumberFormat="1" applyFont="1" applyFill="1" applyBorder="1" applyAlignment="1">
      <alignment horizontal="center" vertical="center" wrapText="1"/>
    </xf>
    <xf numFmtId="0" fontId="2" fillId="0" borderId="10" xfId="19" applyNumberFormat="1" applyFont="1" applyFill="1" applyBorder="1" applyAlignment="1">
      <alignment vertical="center" wrapText="1"/>
    </xf>
    <xf numFmtId="0" fontId="2" fillId="0" borderId="10" xfId="19" applyNumberFormat="1" applyFont="1" applyFill="1" applyBorder="1" applyAlignment="1">
      <alignment horizontal="left" vertical="center" wrapText="1"/>
    </xf>
    <xf numFmtId="0" fontId="6" fillId="0" borderId="10" xfId="19"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49" fontId="6" fillId="0" borderId="10" xfId="63" applyNumberFormat="1" applyFont="1" applyFill="1" applyBorder="1" applyAlignment="1">
      <alignment horizontal="left" vertical="center" wrapText="1"/>
    </xf>
    <xf numFmtId="49" fontId="18" fillId="0" borderId="10" xfId="63" applyNumberFormat="1" applyFont="1" applyFill="1" applyBorder="1" applyAlignment="1">
      <alignment horizontal="center" vertical="center" wrapText="1"/>
    </xf>
    <xf numFmtId="0" fontId="69" fillId="0" borderId="10" xfId="19" applyNumberFormat="1" applyFont="1" applyFill="1" applyBorder="1" applyAlignment="1">
      <alignment vertical="center" wrapText="1"/>
    </xf>
    <xf numFmtId="0" fontId="18" fillId="0" borderId="10" xfId="19" applyNumberFormat="1" applyFont="1" applyFill="1" applyBorder="1" applyAlignment="1">
      <alignment horizontal="center" vertical="center" wrapText="1"/>
    </xf>
    <xf numFmtId="0" fontId="6" fillId="0" borderId="0" xfId="19" applyNumberFormat="1" applyFont="1" applyFill="1" applyBorder="1" applyAlignment="1">
      <alignment horizontal="center" vertical="center"/>
    </xf>
    <xf numFmtId="0" fontId="2" fillId="0" borderId="0" xfId="19" applyNumberFormat="1" applyFont="1" applyFill="1" applyBorder="1" applyAlignment="1">
      <alignment vertical="center" wrapText="1"/>
    </xf>
    <xf numFmtId="0" fontId="3" fillId="0" borderId="0" xfId="19" applyNumberFormat="1" applyFont="1" applyFill="1" applyBorder="1" applyAlignment="1">
      <alignment vertical="center" wrapText="1"/>
    </xf>
    <xf numFmtId="0" fontId="6" fillId="0" borderId="0" xfId="19" applyNumberFormat="1" applyFont="1" applyFill="1" applyBorder="1" applyAlignment="1">
      <alignment vertical="center" wrapText="1"/>
    </xf>
    <xf numFmtId="0" fontId="3" fillId="0" borderId="0" xfId="19" applyNumberFormat="1" applyFont="1" applyFill="1" applyBorder="1" applyAlignment="1">
      <alignment horizontal="center" vertical="center" wrapText="1"/>
    </xf>
    <xf numFmtId="0" fontId="2" fillId="0" borderId="0" xfId="19" applyNumberFormat="1" applyFont="1" applyFill="1" applyBorder="1" applyAlignment="1">
      <alignment horizontal="center" vertical="center" wrapText="1"/>
    </xf>
    <xf numFmtId="0" fontId="8" fillId="0" borderId="0" xfId="19" applyNumberFormat="1" applyFont="1" applyFill="1" applyBorder="1" applyAlignment="1">
      <alignment horizontal="center" vertical="center" wrapText="1"/>
    </xf>
    <xf numFmtId="0" fontId="9" fillId="0" borderId="0" xfId="19" applyNumberFormat="1" applyFont="1" applyFill="1" applyBorder="1" applyAlignment="1">
      <alignment horizontal="center" vertical="center" wrapText="1"/>
    </xf>
    <xf numFmtId="0" fontId="0" fillId="0" borderId="9" xfId="19" applyNumberFormat="1" applyFont="1" applyFill="1" applyBorder="1" applyAlignment="1">
      <alignment horizontal="left" vertical="center" wrapText="1"/>
    </xf>
    <xf numFmtId="0" fontId="2" fillId="0" borderId="9" xfId="19" applyNumberFormat="1" applyFont="1" applyFill="1" applyBorder="1" applyAlignment="1">
      <alignment horizontal="left" vertical="center" wrapText="1"/>
    </xf>
    <xf numFmtId="0" fontId="2" fillId="0" borderId="9" xfId="19" applyNumberFormat="1" applyFont="1" applyFill="1" applyBorder="1" applyAlignment="1">
      <alignment horizontal="right" vertical="center" wrapText="1"/>
    </xf>
    <xf numFmtId="0" fontId="11" fillId="0" borderId="10" xfId="19" applyNumberFormat="1" applyFont="1" applyFill="1" applyBorder="1" applyAlignment="1">
      <alignment horizontal="center" vertical="center" wrapText="1"/>
    </xf>
    <xf numFmtId="177" fontId="6" fillId="0" borderId="10" xfId="19" applyNumberFormat="1" applyFont="1" applyFill="1" applyBorder="1" applyAlignment="1">
      <alignment horizontal="left" vertical="center" wrapText="1"/>
    </xf>
    <xf numFmtId="49" fontId="1" fillId="0" borderId="10" xfId="63" applyNumberFormat="1" applyFont="1" applyFill="1" applyBorder="1" applyAlignment="1">
      <alignment horizontal="left" vertical="center" wrapText="1"/>
    </xf>
    <xf numFmtId="177" fontId="2"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left" vertical="center" wrapText="1"/>
      <protection/>
    </xf>
    <xf numFmtId="0" fontId="69" fillId="0" borderId="10" xfId="0" applyFont="1" applyFill="1" applyBorder="1" applyAlignment="1" applyProtection="1">
      <alignment horizontal="left" vertical="center" wrapText="1"/>
      <protection/>
    </xf>
    <xf numFmtId="178" fontId="2"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69" fillId="0" borderId="10" xfId="0" applyNumberFormat="1" applyFont="1" applyFill="1" applyBorder="1" applyAlignment="1">
      <alignment horizontal="left" vertical="center" wrapText="1"/>
    </xf>
    <xf numFmtId="176" fontId="12" fillId="0" borderId="10" xfId="19" applyNumberFormat="1" applyFont="1" applyFill="1" applyBorder="1" applyAlignment="1">
      <alignment horizontal="center" vertical="center" wrapText="1"/>
    </xf>
    <xf numFmtId="176" fontId="0" fillId="0" borderId="10" xfId="19" applyNumberFormat="1" applyFont="1" applyFill="1" applyBorder="1" applyAlignment="1">
      <alignment horizontal="left" vertical="center" wrapText="1"/>
    </xf>
    <xf numFmtId="177" fontId="2" fillId="0" borderId="10" xfId="19" applyNumberFormat="1" applyFont="1" applyFill="1" applyBorder="1" applyAlignment="1">
      <alignment horizontal="left" vertical="center" wrapText="1"/>
    </xf>
    <xf numFmtId="0" fontId="2" fillId="0" borderId="0" xfId="19" applyNumberFormat="1" applyFont="1" applyFill="1" applyBorder="1" applyAlignment="1">
      <alignment vertical="center"/>
    </xf>
    <xf numFmtId="0" fontId="15" fillId="0" borderId="0" xfId="19" applyNumberFormat="1" applyFont="1" applyFill="1" applyBorder="1" applyAlignment="1">
      <alignment horizontal="center" vertical="center"/>
    </xf>
    <xf numFmtId="0" fontId="6" fillId="0" borderId="0" xfId="19" applyNumberFormat="1" applyFont="1" applyFill="1" applyBorder="1" applyAlignment="1">
      <alignment vertical="center"/>
    </xf>
    <xf numFmtId="0" fontId="5" fillId="0" borderId="0" xfId="19" applyNumberFormat="1" applyFont="1" applyFill="1" applyBorder="1" applyAlignment="1">
      <alignment vertical="center"/>
    </xf>
    <xf numFmtId="0" fontId="3" fillId="0" borderId="0" xfId="19" applyNumberFormat="1" applyFont="1" applyFill="1" applyBorder="1" applyAlignment="1">
      <alignment vertical="center"/>
    </xf>
    <xf numFmtId="0" fontId="3" fillId="0" borderId="0" xfId="19" applyNumberFormat="1" applyFont="1" applyFill="1" applyBorder="1" applyAlignment="1">
      <alignment horizontal="center" vertical="center"/>
    </xf>
    <xf numFmtId="0" fontId="2" fillId="0" borderId="0" xfId="19" applyNumberFormat="1" applyFont="1" applyFill="1" applyBorder="1" applyAlignment="1">
      <alignment horizontal="center" vertical="center"/>
    </xf>
    <xf numFmtId="0" fontId="8" fillId="0" borderId="0" xfId="19" applyNumberFormat="1" applyFont="1" applyFill="1" applyBorder="1" applyAlignment="1">
      <alignment horizontal="center" vertical="center"/>
    </xf>
    <xf numFmtId="0" fontId="9" fillId="0" borderId="0" xfId="19" applyNumberFormat="1" applyFont="1" applyFill="1" applyBorder="1" applyAlignment="1">
      <alignment horizontal="center" vertical="center"/>
    </xf>
    <xf numFmtId="0" fontId="2" fillId="0" borderId="9" xfId="19" applyNumberFormat="1" applyFont="1" applyFill="1" applyBorder="1" applyAlignment="1">
      <alignment horizontal="left" vertical="center"/>
    </xf>
    <xf numFmtId="0" fontId="6" fillId="0" borderId="9" xfId="19" applyNumberFormat="1" applyFont="1" applyFill="1" applyBorder="1" applyAlignment="1">
      <alignment horizontal="left" vertical="center"/>
    </xf>
    <xf numFmtId="0" fontId="6" fillId="0" borderId="9" xfId="19" applyNumberFormat="1" applyFont="1" applyFill="1" applyBorder="1" applyAlignment="1">
      <alignment horizontal="center" vertical="center"/>
    </xf>
    <xf numFmtId="0" fontId="3" fillId="0" borderId="0" xfId="19" applyNumberFormat="1" applyFont="1" applyFill="1" applyBorder="1" applyAlignment="1">
      <alignment horizontal="right" vertical="center"/>
    </xf>
    <xf numFmtId="177" fontId="10" fillId="0" borderId="10" xfId="0" applyNumberFormat="1" applyFont="1" applyFill="1" applyBorder="1" applyAlignment="1" applyProtection="1">
      <alignment horizontal="center" vertical="center" wrapText="1"/>
      <protection/>
    </xf>
    <xf numFmtId="177" fontId="11" fillId="0" borderId="10" xfId="0" applyNumberFormat="1" applyFont="1" applyFill="1" applyBorder="1" applyAlignment="1" applyProtection="1">
      <alignment horizontal="center" vertical="center" wrapText="1"/>
      <protection/>
    </xf>
    <xf numFmtId="176" fontId="11" fillId="0" borderId="10" xfId="19" applyNumberFormat="1" applyFont="1" applyFill="1" applyBorder="1" applyAlignment="1">
      <alignment horizontal="center" vertical="center" wrapText="1"/>
    </xf>
    <xf numFmtId="0" fontId="10" fillId="0" borderId="10" xfId="19" applyNumberFormat="1" applyFont="1" applyFill="1" applyBorder="1" applyAlignment="1">
      <alignment horizontal="center" vertical="center"/>
    </xf>
    <xf numFmtId="177" fontId="6" fillId="0" borderId="10" xfId="0" applyNumberFormat="1" applyFont="1" applyFill="1" applyBorder="1" applyAlignment="1" applyProtection="1">
      <alignment vertical="center"/>
      <protection/>
    </xf>
    <xf numFmtId="177" fontId="12" fillId="0" borderId="10" xfId="0" applyNumberFormat="1" applyFont="1" applyFill="1" applyBorder="1" applyAlignment="1" applyProtection="1">
      <alignment horizontal="center" vertical="center" wrapText="1"/>
      <protection/>
    </xf>
    <xf numFmtId="177" fontId="15" fillId="0" borderId="10" xfId="19" applyNumberFormat="1" applyFont="1" applyFill="1" applyBorder="1" applyAlignment="1">
      <alignment horizontal="center" vertical="center"/>
    </xf>
    <xf numFmtId="0" fontId="2" fillId="0" borderId="10" xfId="19" applyNumberFormat="1" applyFont="1" applyFill="1" applyBorder="1" applyAlignment="1">
      <alignment vertical="center"/>
    </xf>
    <xf numFmtId="177" fontId="6" fillId="0" borderId="10" xfId="63" applyNumberFormat="1" applyFont="1" applyFill="1" applyBorder="1" applyAlignment="1" applyProtection="1">
      <alignment horizontal="left" vertical="center"/>
      <protection/>
    </xf>
    <xf numFmtId="177" fontId="1" fillId="0" borderId="10" xfId="63" applyNumberFormat="1" applyFont="1" applyFill="1" applyBorder="1" applyAlignment="1" applyProtection="1">
      <alignment horizontal="left" vertical="center"/>
      <protection/>
    </xf>
    <xf numFmtId="0" fontId="6" fillId="0" borderId="10" xfId="19" applyNumberFormat="1" applyFont="1" applyFill="1" applyBorder="1" applyAlignment="1">
      <alignment horizontal="center" vertical="center"/>
    </xf>
    <xf numFmtId="176" fontId="2" fillId="0" borderId="10" xfId="19" applyNumberFormat="1" applyFont="1" applyFill="1" applyBorder="1" applyAlignment="1">
      <alignment horizontal="center" vertical="center"/>
    </xf>
    <xf numFmtId="177" fontId="18" fillId="0" borderId="10" xfId="63" applyNumberFormat="1" applyFont="1" applyFill="1" applyBorder="1" applyAlignment="1" applyProtection="1">
      <alignment horizontal="center" vertical="center"/>
      <protection/>
    </xf>
    <xf numFmtId="0" fontId="15" fillId="0" borderId="10" xfId="19" applyNumberFormat="1" applyFont="1" applyFill="1" applyBorder="1" applyAlignment="1">
      <alignment horizontal="center" vertical="center"/>
    </xf>
    <xf numFmtId="0" fontId="6" fillId="0" borderId="10" xfId="19" applyNumberFormat="1" applyFont="1" applyFill="1" applyBorder="1" applyAlignment="1">
      <alignment vertical="center"/>
    </xf>
    <xf numFmtId="0" fontId="6" fillId="0" borderId="10" xfId="19" applyNumberFormat="1" applyFont="1" applyFill="1" applyBorder="1" applyAlignment="1">
      <alignment horizontal="left" vertical="center" wrapText="1"/>
    </xf>
    <xf numFmtId="177" fontId="6" fillId="0" borderId="10" xfId="19" applyNumberFormat="1" applyFont="1" applyFill="1" applyBorder="1" applyAlignment="1" applyProtection="1">
      <alignment vertical="center"/>
      <protection/>
    </xf>
    <xf numFmtId="177" fontId="18" fillId="0" borderId="10" xfId="19" applyNumberFormat="1" applyFont="1" applyFill="1" applyBorder="1" applyAlignment="1" applyProtection="1">
      <alignment horizontal="center" vertical="center"/>
      <protection/>
    </xf>
    <xf numFmtId="0" fontId="5" fillId="0" borderId="0" xfId="19" applyNumberFormat="1" applyFont="1" applyFill="1" applyBorder="1" applyAlignment="1">
      <alignment horizontal="center" vertical="center"/>
    </xf>
    <xf numFmtId="0" fontId="2" fillId="0" borderId="9" xfId="19" applyNumberFormat="1" applyFont="1" applyFill="1" applyBorder="1" applyAlignment="1">
      <alignment horizontal="left" vertical="center"/>
    </xf>
    <xf numFmtId="0" fontId="2" fillId="0" borderId="9" xfId="19" applyNumberFormat="1" applyFont="1" applyFill="1" applyBorder="1" applyAlignment="1">
      <alignment horizontal="right" vertical="center"/>
    </xf>
    <xf numFmtId="0" fontId="2" fillId="0" borderId="9" xfId="19" applyNumberFormat="1" applyFont="1" applyFill="1" applyBorder="1" applyAlignment="1">
      <alignment horizontal="right" vertical="center"/>
    </xf>
    <xf numFmtId="177" fontId="6" fillId="0" borderId="10" xfId="0" applyNumberFormat="1" applyFont="1" applyFill="1" applyBorder="1" applyAlignment="1" applyProtection="1">
      <alignment horizontal="center" vertical="center"/>
      <protection/>
    </xf>
    <xf numFmtId="176" fontId="2" fillId="0" borderId="10" xfId="19" applyNumberFormat="1" applyFont="1" applyFill="1" applyBorder="1" applyAlignment="1">
      <alignment horizontal="center" vertical="center" wrapText="1"/>
    </xf>
    <xf numFmtId="0" fontId="2" fillId="0" borderId="10" xfId="19" applyNumberFormat="1" applyFont="1" applyFill="1" applyBorder="1" applyAlignment="1">
      <alignment horizontal="center" vertical="center"/>
    </xf>
    <xf numFmtId="177" fontId="6" fillId="0" borderId="10" xfId="0" applyNumberFormat="1" applyFont="1" applyFill="1" applyBorder="1" applyAlignment="1" applyProtection="1">
      <alignment horizontal="left" vertical="center"/>
      <protection/>
    </xf>
    <xf numFmtId="177" fontId="15" fillId="0" borderId="10" xfId="0" applyNumberFormat="1" applyFont="1" applyFill="1" applyBorder="1" applyAlignment="1" applyProtection="1">
      <alignment horizontal="center" vertical="center"/>
      <protection/>
    </xf>
    <xf numFmtId="177" fontId="15" fillId="0" borderId="10" xfId="19" applyNumberFormat="1" applyFont="1" applyFill="1" applyBorder="1" applyAlignment="1">
      <alignment horizontal="center" vertical="center"/>
    </xf>
    <xf numFmtId="177" fontId="6" fillId="0" borderId="10" xfId="19" applyNumberFormat="1" applyFont="1" applyFill="1" applyBorder="1" applyAlignment="1">
      <alignment horizontal="left" vertical="center"/>
    </xf>
    <xf numFmtId="177" fontId="6" fillId="0" borderId="10" xfId="19" applyNumberFormat="1" applyFont="1" applyFill="1" applyBorder="1" applyAlignment="1" applyProtection="1">
      <alignment horizontal="left" vertical="center"/>
      <protection/>
    </xf>
    <xf numFmtId="177" fontId="6" fillId="0" borderId="10" xfId="19" applyNumberFormat="1" applyFont="1" applyFill="1" applyBorder="1" applyAlignment="1">
      <alignment horizontal="center" vertical="center"/>
    </xf>
    <xf numFmtId="0" fontId="2" fillId="0" borderId="10" xfId="0" applyNumberFormat="1" applyFont="1" applyFill="1" applyBorder="1" applyAlignment="1">
      <alignment horizontal="left" vertical="center"/>
    </xf>
    <xf numFmtId="0" fontId="2" fillId="0" borderId="10" xfId="0" applyNumberFormat="1" applyFont="1" applyFill="1" applyBorder="1" applyAlignment="1">
      <alignment horizontal="left" vertical="center" wrapText="1"/>
    </xf>
    <xf numFmtId="177" fontId="16" fillId="0" borderId="10" xfId="19" applyNumberFormat="1" applyFont="1" applyFill="1" applyBorder="1" applyAlignment="1" applyProtection="1">
      <alignment horizontal="center" vertical="center"/>
      <protection/>
    </xf>
    <xf numFmtId="177" fontId="16" fillId="0" borderId="10" xfId="19" applyNumberFormat="1" applyFont="1" applyFill="1" applyBorder="1" applyAlignment="1">
      <alignment horizontal="center" vertical="center"/>
    </xf>
    <xf numFmtId="177" fontId="2" fillId="0" borderId="10" xfId="19" applyNumberFormat="1" applyFont="1" applyFill="1" applyBorder="1" applyAlignment="1" applyProtection="1">
      <alignment horizontal="left" vertical="center"/>
      <protection/>
    </xf>
    <xf numFmtId="177" fontId="69" fillId="0" borderId="10" xfId="19" applyNumberFormat="1" applyFont="1" applyFill="1" applyBorder="1" applyAlignment="1" applyProtection="1">
      <alignment horizontal="left" vertical="center"/>
      <protection/>
    </xf>
    <xf numFmtId="176" fontId="16" fillId="0" borderId="10" xfId="19" applyNumberFormat="1" applyFont="1" applyFill="1" applyBorder="1" applyAlignment="1">
      <alignment horizontal="center" vertical="center"/>
    </xf>
    <xf numFmtId="0" fontId="6" fillId="0" borderId="0" xfId="0" applyNumberFormat="1" applyFont="1" applyFill="1" applyBorder="1" applyAlignment="1">
      <alignment vertical="center"/>
    </xf>
    <xf numFmtId="0" fontId="19"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10"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177" fontId="15" fillId="0" borderId="10"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xf>
    <xf numFmtId="177" fontId="6" fillId="0" borderId="10" xfId="0" applyNumberFormat="1" applyFont="1" applyFill="1" applyBorder="1" applyAlignment="1">
      <alignment horizontal="center" vertical="center"/>
    </xf>
    <xf numFmtId="0" fontId="1" fillId="0" borderId="11"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176" fontId="6" fillId="0" borderId="0" xfId="0" applyNumberFormat="1" applyFont="1" applyFill="1" applyBorder="1" applyAlignment="1">
      <alignment vertical="center"/>
    </xf>
    <xf numFmtId="0" fontId="3" fillId="0" borderId="0" xfId="0" applyNumberFormat="1" applyFont="1" applyFill="1" applyBorder="1" applyAlignment="1">
      <alignment vertical="center"/>
    </xf>
    <xf numFmtId="176" fontId="6" fillId="0" borderId="0" xfId="0" applyNumberFormat="1" applyFont="1" applyFill="1" applyBorder="1" applyAlignment="1">
      <alignment horizontal="right" vertical="center"/>
    </xf>
    <xf numFmtId="176" fontId="10" fillId="0" borderId="10"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xf>
    <xf numFmtId="0" fontId="6" fillId="0" borderId="10" xfId="0" applyNumberFormat="1" applyFont="1" applyFill="1" applyBorder="1" applyAlignment="1">
      <alignment vertical="center" wrapText="1"/>
    </xf>
    <xf numFmtId="176" fontId="6" fillId="0" borderId="1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xf>
    <xf numFmtId="0" fontId="15" fillId="0" borderId="10" xfId="0" applyNumberFormat="1" applyFont="1" applyFill="1" applyBorder="1" applyAlignment="1">
      <alignment vertical="center" wrapText="1"/>
    </xf>
    <xf numFmtId="176" fontId="6" fillId="0" borderId="10" xfId="20" applyNumberFormat="1" applyFont="1" applyFill="1" applyBorder="1" applyAlignment="1" applyProtection="1">
      <alignment horizontal="center" vertical="center"/>
      <protection/>
    </xf>
    <xf numFmtId="176" fontId="2" fillId="0" borderId="10" xfId="0" applyNumberFormat="1" applyFont="1" applyFill="1" applyBorder="1" applyAlignment="1">
      <alignment horizontal="center" vertical="center"/>
    </xf>
    <xf numFmtId="176" fontId="6" fillId="0" borderId="10" xfId="17" applyNumberFormat="1" applyFont="1" applyFill="1" applyBorder="1" applyAlignment="1">
      <alignment horizontal="center" vertical="center"/>
      <protection/>
    </xf>
    <xf numFmtId="176" fontId="6" fillId="0" borderId="10" xfId="0" applyNumberFormat="1" applyFont="1" applyFill="1" applyBorder="1" applyAlignment="1">
      <alignment horizontal="center" vertical="center"/>
    </xf>
    <xf numFmtId="0" fontId="6" fillId="0" borderId="10" xfId="37" applyNumberFormat="1" applyFont="1" applyFill="1" applyBorder="1" applyAlignment="1">
      <alignment horizontal="left" vertical="center"/>
    </xf>
    <xf numFmtId="0" fontId="18" fillId="0" borderId="10" xfId="37" applyNumberFormat="1" applyFont="1" applyFill="1" applyBorder="1" applyAlignment="1">
      <alignment horizontal="center" vertical="center"/>
    </xf>
    <xf numFmtId="177" fontId="15" fillId="0" borderId="10" xfId="37" applyNumberFormat="1" applyFont="1" applyFill="1" applyBorder="1" applyAlignment="1">
      <alignment horizontal="center" vertical="center"/>
    </xf>
    <xf numFmtId="0" fontId="70" fillId="0" borderId="0" xfId="0" applyFont="1" applyFill="1" applyBorder="1" applyAlignment="1">
      <alignment/>
    </xf>
    <xf numFmtId="0" fontId="1" fillId="0" borderId="10" xfId="37" applyNumberFormat="1" applyFont="1" applyFill="1" applyBorder="1" applyAlignment="1">
      <alignment vertical="center"/>
    </xf>
    <xf numFmtId="0" fontId="1"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xf>
    <xf numFmtId="0" fontId="6" fillId="0" borderId="10" xfId="37" applyNumberFormat="1" applyFont="1" applyFill="1" applyBorder="1" applyAlignment="1">
      <alignment vertical="center"/>
    </xf>
    <xf numFmtId="0" fontId="21"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67"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wrapText="1"/>
    </xf>
    <xf numFmtId="0" fontId="6" fillId="0" borderId="0" xfId="0" applyNumberFormat="1" applyFont="1" applyFill="1" applyAlignment="1">
      <alignment horizontal="righ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vertical="center" wrapText="1"/>
    </xf>
    <xf numFmtId="177" fontId="6" fillId="0" borderId="13" xfId="0" applyNumberFormat="1" applyFont="1" applyFill="1" applyBorder="1" applyAlignment="1" applyProtection="1">
      <alignment horizontal="center" vertical="center" wrapText="1"/>
      <protection/>
    </xf>
    <xf numFmtId="0" fontId="1" fillId="0" borderId="11" xfId="0" applyNumberFormat="1" applyFont="1" applyFill="1" applyBorder="1" applyAlignment="1">
      <alignment horizontal="left" vertical="center"/>
    </xf>
    <xf numFmtId="0" fontId="6" fillId="0" borderId="11" xfId="0" applyNumberFormat="1" applyFont="1" applyFill="1" applyBorder="1" applyAlignment="1">
      <alignment horizontal="left" vertical="center"/>
    </xf>
    <xf numFmtId="0" fontId="0" fillId="0" borderId="0" xfId="0" applyFont="1" applyFill="1" applyBorder="1" applyAlignment="1">
      <alignment/>
    </xf>
    <xf numFmtId="0" fontId="23" fillId="0" borderId="0" xfId="44" applyFont="1" applyFill="1" applyBorder="1" applyAlignment="1" applyProtection="1">
      <alignment vertical="center"/>
      <protection/>
    </xf>
    <xf numFmtId="0" fontId="24" fillId="0" borderId="0" xfId="44" applyFont="1" applyFill="1" applyBorder="1" applyAlignment="1" applyProtection="1">
      <alignment vertical="center"/>
      <protection/>
    </xf>
    <xf numFmtId="0" fontId="3" fillId="0" borderId="0" xfId="44" applyFont="1" applyFill="1" applyBorder="1" applyAlignment="1" applyProtection="1">
      <alignment vertical="center"/>
      <protection/>
    </xf>
    <xf numFmtId="0" fontId="8" fillId="0" borderId="0" xfId="44" applyFont="1" applyFill="1" applyBorder="1" applyAlignment="1" applyProtection="1">
      <alignment horizontal="center" vertical="center"/>
      <protection/>
    </xf>
    <xf numFmtId="0" fontId="9" fillId="0" borderId="0" xfId="44" applyFont="1" applyFill="1" applyBorder="1" applyAlignment="1" applyProtection="1">
      <alignment horizontal="center" vertical="center"/>
      <protection/>
    </xf>
    <xf numFmtId="0" fontId="5" fillId="0" borderId="0" xfId="44" applyFont="1" applyFill="1" applyBorder="1" applyAlignment="1" applyProtection="1">
      <alignment vertical="center"/>
      <protection/>
    </xf>
    <xf numFmtId="3" fontId="5" fillId="0" borderId="0" xfId="44" applyNumberFormat="1" applyFont="1" applyFill="1" applyBorder="1" applyAlignment="1" applyProtection="1">
      <alignment vertical="center"/>
      <protection/>
    </xf>
    <xf numFmtId="0" fontId="5" fillId="0" borderId="9" xfId="44" applyFont="1" applyFill="1" applyBorder="1" applyAlignment="1" applyProtection="1">
      <alignment horizontal="center" vertical="center"/>
      <protection/>
    </xf>
    <xf numFmtId="0" fontId="6" fillId="0" borderId="10" xfId="44" applyFont="1" applyFill="1" applyBorder="1" applyAlignment="1" applyProtection="1">
      <alignment horizontal="center" vertical="center"/>
      <protection/>
    </xf>
    <xf numFmtId="0" fontId="15" fillId="0" borderId="10" xfId="44" applyFont="1" applyFill="1" applyBorder="1" applyAlignment="1" applyProtection="1">
      <alignment horizontal="center" vertical="center"/>
      <protection/>
    </xf>
    <xf numFmtId="0" fontId="15" fillId="0" borderId="10" xfId="44" applyFont="1" applyFill="1" applyBorder="1" applyAlignment="1" applyProtection="1">
      <alignment horizontal="center" vertical="center" wrapText="1"/>
      <protection/>
    </xf>
    <xf numFmtId="0" fontId="6" fillId="0" borderId="10" xfId="44" applyFont="1" applyFill="1" applyBorder="1" applyAlignment="1" applyProtection="1">
      <alignment horizontal="left" vertical="center"/>
      <protection/>
    </xf>
    <xf numFmtId="0" fontId="18" fillId="0" borderId="10" xfId="44" applyFont="1" applyFill="1" applyBorder="1" applyAlignment="1" applyProtection="1">
      <alignment vertical="center"/>
      <protection/>
    </xf>
    <xf numFmtId="177" fontId="15" fillId="0" borderId="10" xfId="44" applyNumberFormat="1" applyFont="1" applyFill="1" applyBorder="1" applyAlignment="1" applyProtection="1">
      <alignment horizontal="center" vertical="center"/>
      <protection/>
    </xf>
    <xf numFmtId="0" fontId="6" fillId="0" borderId="10" xfId="44" applyFont="1" applyFill="1" applyBorder="1" applyAlignment="1" applyProtection="1">
      <alignment vertical="center"/>
      <protection/>
    </xf>
    <xf numFmtId="177" fontId="6" fillId="0" borderId="10" xfId="44"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left" vertical="center" indent="3"/>
      <protection/>
    </xf>
    <xf numFmtId="0" fontId="1" fillId="0" borderId="0" xfId="44" applyFont="1" applyFill="1" applyBorder="1" applyAlignment="1" applyProtection="1">
      <alignment horizontal="left" vertical="center" wrapText="1"/>
      <protection/>
    </xf>
    <xf numFmtId="0" fontId="6" fillId="0" borderId="0" xfId="44" applyFont="1" applyFill="1" applyBorder="1" applyAlignment="1" applyProtection="1">
      <alignment horizontal="left" vertical="center" wrapText="1"/>
      <protection/>
    </xf>
    <xf numFmtId="0" fontId="6" fillId="0" borderId="0" xfId="44" applyNumberFormat="1" applyFont="1" applyFill="1" applyBorder="1" applyAlignment="1">
      <alignment horizontal="center" vertical="center"/>
    </xf>
    <xf numFmtId="0" fontId="6" fillId="0" borderId="0" xfId="44" applyNumberFormat="1" applyFont="1" applyFill="1" applyBorder="1" applyAlignment="1">
      <alignment vertical="center"/>
    </xf>
    <xf numFmtId="0" fontId="3" fillId="0" borderId="0" xfId="44" applyNumberFormat="1" applyFont="1" applyFill="1" applyBorder="1" applyAlignment="1">
      <alignment vertical="center"/>
    </xf>
    <xf numFmtId="177" fontId="3" fillId="0" borderId="0" xfId="44" applyNumberFormat="1" applyFont="1" applyFill="1" applyBorder="1" applyAlignment="1">
      <alignment horizontal="center" vertical="center"/>
    </xf>
    <xf numFmtId="0" fontId="3" fillId="0" borderId="0" xfId="44" applyNumberFormat="1" applyFont="1" applyFill="1" applyBorder="1" applyAlignment="1">
      <alignment vertical="center" wrapText="1"/>
    </xf>
    <xf numFmtId="0" fontId="19" fillId="0" borderId="0" xfId="44" applyNumberFormat="1" applyFont="1" applyFill="1" applyBorder="1" applyAlignment="1">
      <alignment vertical="center"/>
    </xf>
    <xf numFmtId="0" fontId="9" fillId="0" borderId="0" xfId="44" applyNumberFormat="1" applyFont="1" applyFill="1" applyBorder="1" applyAlignment="1">
      <alignment horizontal="center" vertical="center"/>
    </xf>
    <xf numFmtId="0" fontId="9" fillId="0" borderId="0" xfId="44" applyNumberFormat="1" applyFont="1" applyFill="1" applyBorder="1" applyAlignment="1">
      <alignment horizontal="center" vertical="center"/>
    </xf>
    <xf numFmtId="177" fontId="9" fillId="0" borderId="0" xfId="44" applyNumberFormat="1" applyFont="1" applyFill="1" applyBorder="1" applyAlignment="1">
      <alignment horizontal="center" vertical="center"/>
    </xf>
    <xf numFmtId="0" fontId="5" fillId="0" borderId="0" xfId="44" applyNumberFormat="1" applyFont="1" applyFill="1" applyBorder="1" applyAlignment="1">
      <alignment vertical="center"/>
    </xf>
    <xf numFmtId="177" fontId="5" fillId="0" borderId="9" xfId="44" applyNumberFormat="1" applyFont="1" applyFill="1" applyBorder="1" applyAlignment="1">
      <alignment horizontal="right" vertical="center"/>
    </xf>
    <xf numFmtId="0" fontId="5" fillId="0" borderId="9" xfId="44" applyNumberFormat="1" applyFont="1" applyFill="1" applyBorder="1" applyAlignment="1">
      <alignment horizontal="right" vertical="center"/>
    </xf>
    <xf numFmtId="0" fontId="6" fillId="0" borderId="10" xfId="44" applyNumberFormat="1" applyFont="1" applyFill="1" applyBorder="1" applyAlignment="1">
      <alignment horizontal="center" vertical="center"/>
    </xf>
    <xf numFmtId="177" fontId="6" fillId="0" borderId="10" xfId="44" applyNumberFormat="1" applyFont="1" applyFill="1" applyBorder="1" applyAlignment="1">
      <alignment horizontal="center" vertical="center"/>
    </xf>
    <xf numFmtId="0" fontId="6" fillId="0" borderId="10" xfId="44" applyNumberFormat="1" applyFont="1" applyFill="1" applyBorder="1" applyAlignment="1">
      <alignment horizontal="center" vertical="center" wrapText="1"/>
    </xf>
    <xf numFmtId="0" fontId="6" fillId="0" borderId="10" xfId="44" applyNumberFormat="1" applyFont="1" applyFill="1" applyBorder="1" applyAlignment="1">
      <alignment horizontal="left" vertical="center" wrapText="1"/>
    </xf>
    <xf numFmtId="0" fontId="15" fillId="0" borderId="10" xfId="44" applyNumberFormat="1" applyFont="1" applyFill="1" applyBorder="1" applyAlignment="1">
      <alignment horizontal="center" vertical="center" wrapText="1"/>
    </xf>
    <xf numFmtId="177" fontId="15" fillId="0" borderId="10" xfId="44" applyNumberFormat="1" applyFont="1" applyFill="1" applyBorder="1" applyAlignment="1">
      <alignment horizontal="center" vertical="center" wrapText="1"/>
    </xf>
    <xf numFmtId="0" fontId="6" fillId="0" borderId="10" xfId="44" applyNumberFormat="1" applyFont="1" applyFill="1" applyBorder="1" applyAlignment="1">
      <alignment vertical="center" wrapText="1"/>
    </xf>
    <xf numFmtId="3" fontId="6" fillId="0" borderId="10" xfId="44" applyNumberFormat="1" applyFont="1" applyFill="1" applyBorder="1" applyAlignment="1">
      <alignment vertical="center" wrapText="1"/>
    </xf>
    <xf numFmtId="177" fontId="6" fillId="0" borderId="10" xfId="44" applyNumberFormat="1" applyFont="1" applyFill="1" applyBorder="1" applyAlignment="1">
      <alignment horizontal="center" vertical="center" wrapText="1"/>
    </xf>
    <xf numFmtId="3" fontId="6" fillId="0" borderId="10" xfId="44" applyNumberFormat="1" applyFont="1" applyFill="1" applyBorder="1" applyAlignment="1">
      <alignment horizontal="left" vertical="center" wrapText="1"/>
    </xf>
    <xf numFmtId="177" fontId="6" fillId="0" borderId="10" xfId="44" applyNumberFormat="1" applyFont="1" applyFill="1" applyBorder="1" applyAlignment="1">
      <alignment horizontal="center" vertical="center" wrapText="1"/>
    </xf>
    <xf numFmtId="0" fontId="6" fillId="0" borderId="10" xfId="44" applyNumberFormat="1" applyFont="1" applyFill="1" applyBorder="1" applyAlignment="1">
      <alignment horizontal="left" vertical="center" wrapText="1"/>
    </xf>
    <xf numFmtId="177" fontId="2" fillId="0" borderId="12" xfId="0" applyNumberFormat="1" applyFont="1" applyFill="1" applyBorder="1" applyAlignment="1" applyProtection="1">
      <alignment horizontal="center" vertical="center"/>
      <protection/>
    </xf>
    <xf numFmtId="0" fontId="2" fillId="0" borderId="10" xfId="44" applyNumberFormat="1" applyFont="1" applyFill="1" applyBorder="1" applyAlignment="1">
      <alignment horizontal="left" vertical="center" wrapText="1"/>
    </xf>
    <xf numFmtId="0" fontId="6" fillId="0" borderId="10" xfId="44" applyNumberFormat="1" applyFont="1" applyFill="1" applyBorder="1" applyAlignment="1">
      <alignment vertical="center" wrapText="1"/>
    </xf>
    <xf numFmtId="0" fontId="6" fillId="0" borderId="10" xfId="44" applyNumberFormat="1" applyFont="1" applyFill="1" applyBorder="1" applyAlignment="1">
      <alignment horizontal="left" vertical="center" wrapText="1"/>
    </xf>
    <xf numFmtId="0" fontId="6" fillId="0" borderId="10" xfId="44" applyNumberFormat="1" applyFont="1" applyFill="1" applyBorder="1" applyAlignment="1">
      <alignment vertical="center" wrapText="1"/>
    </xf>
    <xf numFmtId="0" fontId="6" fillId="0" borderId="0" xfId="44" applyNumberFormat="1" applyFont="1" applyFill="1" applyBorder="1" applyAlignment="1">
      <alignment vertical="center"/>
    </xf>
    <xf numFmtId="0" fontId="6" fillId="0" borderId="0" xfId="44" applyNumberFormat="1" applyFont="1" applyFill="1" applyBorder="1" applyAlignment="1">
      <alignment vertical="center"/>
    </xf>
    <xf numFmtId="0" fontId="1" fillId="0" borderId="10" xfId="44" applyNumberFormat="1" applyFont="1" applyFill="1" applyBorder="1" applyAlignment="1">
      <alignment vertical="center" wrapText="1"/>
    </xf>
    <xf numFmtId="177" fontId="6" fillId="0" borderId="10" xfId="44" applyNumberFormat="1" applyFont="1" applyFill="1" applyBorder="1" applyAlignment="1">
      <alignment horizontal="center" vertical="center" wrapText="1"/>
    </xf>
    <xf numFmtId="179" fontId="2" fillId="0" borderId="12" xfId="0" applyNumberFormat="1" applyFont="1" applyFill="1" applyBorder="1" applyAlignment="1" applyProtection="1">
      <alignment horizontal="center" vertical="center"/>
      <protection/>
    </xf>
    <xf numFmtId="0" fontId="1" fillId="0" borderId="10" xfId="44" applyNumberFormat="1" applyFont="1" applyFill="1" applyBorder="1" applyAlignment="1">
      <alignment vertical="center" wrapText="1"/>
    </xf>
    <xf numFmtId="177" fontId="6" fillId="0" borderId="0" xfId="44" applyNumberFormat="1" applyFont="1" applyFill="1" applyBorder="1" applyAlignment="1">
      <alignment horizontal="center" vertical="center"/>
    </xf>
    <xf numFmtId="0" fontId="6" fillId="0" borderId="0" xfId="44" applyNumberFormat="1" applyFont="1" applyFill="1" applyBorder="1" applyAlignment="1">
      <alignment vertical="center" wrapText="1"/>
    </xf>
    <xf numFmtId="0" fontId="24" fillId="0" borderId="0" xfId="44" applyNumberFormat="1" applyFont="1" applyFill="1" applyBorder="1" applyAlignment="1">
      <alignment vertical="center"/>
    </xf>
    <xf numFmtId="0" fontId="8" fillId="0" borderId="0" xfId="44" applyNumberFormat="1" applyFont="1" applyFill="1" applyBorder="1" applyAlignment="1">
      <alignment horizontal="center" vertical="center"/>
    </xf>
    <xf numFmtId="3" fontId="5" fillId="0" borderId="0" xfId="44" applyNumberFormat="1" applyFont="1" applyFill="1" applyBorder="1" applyAlignment="1">
      <alignment vertical="center"/>
    </xf>
    <xf numFmtId="0" fontId="1" fillId="0" borderId="9" xfId="44" applyNumberFormat="1" applyFont="1" applyFill="1" applyBorder="1" applyAlignment="1">
      <alignment horizontal="right" vertical="center"/>
    </xf>
    <xf numFmtId="0" fontId="6" fillId="0" borderId="9" xfId="44" applyNumberFormat="1" applyFont="1" applyFill="1" applyBorder="1" applyAlignment="1">
      <alignment horizontal="right" vertical="center"/>
    </xf>
    <xf numFmtId="0" fontId="10" fillId="0" borderId="10" xfId="44" applyNumberFormat="1" applyFont="1" applyFill="1" applyBorder="1" applyAlignment="1">
      <alignment horizontal="center" vertical="center"/>
    </xf>
    <xf numFmtId="0" fontId="10" fillId="0" borderId="10" xfId="44" applyNumberFormat="1" applyFont="1" applyFill="1" applyBorder="1" applyAlignment="1">
      <alignment horizontal="center" vertical="center" wrapText="1"/>
    </xf>
    <xf numFmtId="0" fontId="18" fillId="0" borderId="10" xfId="44" applyNumberFormat="1" applyFont="1" applyFill="1" applyBorder="1" applyAlignment="1">
      <alignment horizontal="center" vertical="center" wrapText="1"/>
    </xf>
    <xf numFmtId="0" fontId="6" fillId="0" borderId="10" xfId="44" applyNumberFormat="1" applyFont="1" applyFill="1" applyBorder="1" applyAlignment="1">
      <alignment vertical="center"/>
    </xf>
    <xf numFmtId="3" fontId="1" fillId="0" borderId="10" xfId="44" applyNumberFormat="1" applyFont="1" applyFill="1" applyBorder="1" applyAlignment="1">
      <alignment vertical="center" wrapText="1"/>
    </xf>
    <xf numFmtId="3" fontId="1" fillId="0" borderId="10" xfId="44" applyNumberFormat="1" applyFont="1" applyFill="1" applyBorder="1" applyAlignment="1">
      <alignment vertical="center" wrapText="1"/>
    </xf>
    <xf numFmtId="177" fontId="15" fillId="0" borderId="10" xfId="44"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0" fontId="6" fillId="0" borderId="10" xfId="44" applyNumberFormat="1" applyFont="1" applyFill="1" applyBorder="1" applyAlignment="1">
      <alignment horizontal="center" vertical="center" wrapText="1"/>
    </xf>
    <xf numFmtId="0" fontId="6" fillId="0" borderId="10" xfId="44" applyNumberFormat="1" applyFont="1" applyFill="1" applyBorder="1" applyAlignment="1">
      <alignment horizontal="center" vertical="center" wrapText="1"/>
    </xf>
    <xf numFmtId="0" fontId="1" fillId="0" borderId="10" xfId="44" applyNumberFormat="1" applyFont="1" applyFill="1" applyBorder="1" applyAlignment="1">
      <alignment vertical="center" wrapText="1"/>
    </xf>
    <xf numFmtId="0" fontId="1" fillId="0" borderId="10" xfId="44" applyNumberFormat="1" applyFont="1" applyFill="1" applyBorder="1" applyAlignment="1">
      <alignment horizontal="left" vertical="center" wrapText="1"/>
    </xf>
    <xf numFmtId="0" fontId="18" fillId="0" borderId="10" xfId="44" applyNumberFormat="1" applyFont="1" applyFill="1" applyBorder="1" applyAlignment="1">
      <alignment horizontal="center" vertical="center" wrapText="1"/>
    </xf>
    <xf numFmtId="0" fontId="1" fillId="0" borderId="0" xfId="44" applyNumberFormat="1" applyFont="1" applyFill="1" applyBorder="1" applyAlignment="1">
      <alignment vertical="center"/>
    </xf>
    <xf numFmtId="0" fontId="6" fillId="0" borderId="0" xfId="44" applyNumberFormat="1" applyFont="1" applyFill="1" applyBorder="1" applyAlignment="1">
      <alignment horizontal="center" vertical="center"/>
    </xf>
    <xf numFmtId="0" fontId="6" fillId="0" borderId="0" xfId="44" applyNumberFormat="1" applyFont="1" applyFill="1" applyBorder="1" applyAlignment="1">
      <alignment vertical="center"/>
    </xf>
    <xf numFmtId="177" fontId="2" fillId="0" borderId="0" xfId="0" applyNumberFormat="1" applyFont="1" applyFill="1" applyBorder="1" applyAlignment="1">
      <alignment/>
    </xf>
    <xf numFmtId="0" fontId="3" fillId="0" borderId="0" xfId="44" applyNumberFormat="1" applyFont="1" applyFill="1" applyBorder="1" applyAlignment="1">
      <alignment vertical="center"/>
    </xf>
    <xf numFmtId="0" fontId="3" fillId="0" borderId="0" xfId="44" applyNumberFormat="1" applyFont="1" applyFill="1" applyBorder="1" applyAlignment="1">
      <alignment horizontal="center" vertical="center"/>
    </xf>
    <xf numFmtId="0" fontId="3" fillId="0" borderId="0" xfId="44" applyNumberFormat="1" applyFont="1" applyFill="1" applyBorder="1" applyAlignment="1">
      <alignment vertical="center" wrapText="1"/>
    </xf>
    <xf numFmtId="0" fontId="19" fillId="0" borderId="0" xfId="44" applyNumberFormat="1" applyFont="1" applyFill="1" applyBorder="1" applyAlignment="1">
      <alignment vertical="center"/>
    </xf>
    <xf numFmtId="0" fontId="8" fillId="0" borderId="0" xfId="44" applyNumberFormat="1" applyFont="1" applyFill="1" applyBorder="1" applyAlignment="1">
      <alignment horizontal="center" vertical="center"/>
    </xf>
    <xf numFmtId="0" fontId="9" fillId="0" borderId="0" xfId="44" applyNumberFormat="1" applyFont="1" applyFill="1" applyBorder="1" applyAlignment="1">
      <alignment horizontal="center" vertical="center"/>
    </xf>
    <xf numFmtId="0" fontId="5" fillId="0" borderId="0" xfId="44" applyNumberFormat="1" applyFont="1" applyFill="1" applyBorder="1" applyAlignment="1">
      <alignment vertical="center"/>
    </xf>
    <xf numFmtId="0" fontId="25" fillId="0" borderId="9" xfId="44" applyNumberFormat="1" applyFont="1" applyFill="1" applyBorder="1" applyAlignment="1">
      <alignment horizontal="right" vertical="center"/>
    </xf>
    <xf numFmtId="0" fontId="5" fillId="0" borderId="9" xfId="44" applyNumberFormat="1" applyFont="1" applyFill="1" applyBorder="1" applyAlignment="1">
      <alignment horizontal="right" vertical="center"/>
    </xf>
    <xf numFmtId="0" fontId="10" fillId="0" borderId="10" xfId="44" applyNumberFormat="1" applyFont="1" applyFill="1" applyBorder="1" applyAlignment="1">
      <alignment horizontal="center" vertical="center"/>
    </xf>
    <xf numFmtId="0" fontId="10" fillId="0" borderId="10" xfId="44" applyNumberFormat="1" applyFont="1" applyFill="1" applyBorder="1" applyAlignment="1">
      <alignment horizontal="center" vertical="center" wrapText="1"/>
    </xf>
    <xf numFmtId="0" fontId="6" fillId="0" borderId="10" xfId="44" applyNumberFormat="1" applyFont="1" applyFill="1" applyBorder="1" applyAlignment="1">
      <alignment horizontal="center" vertical="center"/>
    </xf>
    <xf numFmtId="0" fontId="18" fillId="0" borderId="10" xfId="44" applyNumberFormat="1" applyFont="1" applyFill="1" applyBorder="1" applyAlignment="1">
      <alignment horizontal="center" vertical="center"/>
    </xf>
    <xf numFmtId="177" fontId="15" fillId="0" borderId="10" xfId="44" applyNumberFormat="1" applyFont="1" applyFill="1" applyBorder="1" applyAlignment="1">
      <alignment horizontal="center" vertical="center"/>
    </xf>
    <xf numFmtId="0" fontId="15" fillId="0" borderId="10" xfId="44" applyNumberFormat="1" applyFont="1" applyFill="1" applyBorder="1" applyAlignment="1">
      <alignment horizontal="center" vertical="center" wrapText="1"/>
    </xf>
    <xf numFmtId="0" fontId="6" fillId="0" borderId="10" xfId="44" applyNumberFormat="1" applyFont="1" applyFill="1" applyBorder="1" applyAlignment="1">
      <alignment horizontal="left" vertical="center"/>
    </xf>
    <xf numFmtId="3" fontId="6" fillId="0" borderId="10" xfId="44" applyNumberFormat="1" applyFont="1" applyFill="1" applyBorder="1" applyAlignment="1">
      <alignment vertical="center"/>
    </xf>
    <xf numFmtId="177" fontId="6" fillId="0" borderId="10" xfId="44" applyNumberFormat="1" applyFont="1" applyFill="1" applyBorder="1" applyAlignment="1">
      <alignment horizontal="center" vertical="center"/>
    </xf>
    <xf numFmtId="0" fontId="6" fillId="0" borderId="10" xfId="44" applyNumberFormat="1" applyFont="1" applyFill="1" applyBorder="1" applyAlignment="1">
      <alignment vertical="center" wrapText="1"/>
    </xf>
    <xf numFmtId="3" fontId="6" fillId="0" borderId="10" xfId="44" applyNumberFormat="1" applyFont="1" applyFill="1" applyBorder="1" applyAlignment="1">
      <alignment horizontal="left" vertical="center"/>
    </xf>
    <xf numFmtId="0" fontId="6" fillId="0" borderId="10" xfId="44" applyNumberFormat="1" applyFont="1" applyFill="1" applyBorder="1" applyAlignment="1">
      <alignment vertical="center"/>
    </xf>
    <xf numFmtId="0" fontId="1" fillId="0" borderId="10" xfId="44" applyNumberFormat="1" applyFont="1" applyFill="1" applyBorder="1" applyAlignment="1">
      <alignment vertical="center"/>
    </xf>
    <xf numFmtId="3" fontId="25" fillId="0" borderId="10" xfId="44" applyNumberFormat="1" applyFont="1" applyFill="1" applyBorder="1" applyAlignment="1">
      <alignment horizontal="left" vertical="center"/>
    </xf>
    <xf numFmtId="0" fontId="15" fillId="0" borderId="10" xfId="44" applyNumberFormat="1" applyFont="1" applyFill="1" applyBorder="1" applyAlignment="1">
      <alignment horizontal="left" vertical="center"/>
    </xf>
    <xf numFmtId="0" fontId="15" fillId="0" borderId="10" xfId="44" applyNumberFormat="1" applyFont="1" applyFill="1" applyBorder="1" applyAlignment="1">
      <alignment vertical="center" wrapText="1"/>
    </xf>
    <xf numFmtId="177" fontId="6" fillId="0" borderId="10" xfId="44" applyNumberFormat="1" applyFont="1" applyFill="1" applyBorder="1" applyAlignment="1">
      <alignment horizontal="left" vertical="center"/>
    </xf>
    <xf numFmtId="177" fontId="1" fillId="0" borderId="10" xfId="44" applyNumberFormat="1" applyFont="1" applyFill="1" applyBorder="1" applyAlignment="1">
      <alignment vertical="center"/>
    </xf>
    <xf numFmtId="177" fontId="6" fillId="0" borderId="10" xfId="44" applyNumberFormat="1" applyFont="1" applyFill="1" applyBorder="1" applyAlignment="1">
      <alignment horizontal="center" vertical="center"/>
    </xf>
    <xf numFmtId="177" fontId="2" fillId="0" borderId="10" xfId="0" applyNumberFormat="1" applyFont="1" applyFill="1" applyBorder="1" applyAlignment="1">
      <alignment/>
    </xf>
    <xf numFmtId="177" fontId="6" fillId="0" borderId="10" xfId="44" applyNumberFormat="1" applyFont="1" applyFill="1" applyBorder="1" applyAlignment="1">
      <alignment vertical="center"/>
    </xf>
    <xf numFmtId="0" fontId="18" fillId="0" borderId="10" xfId="44" applyNumberFormat="1" applyFont="1" applyFill="1" applyBorder="1" applyAlignment="1">
      <alignment horizontal="center" vertical="center" wrapText="1"/>
    </xf>
    <xf numFmtId="1" fontId="15" fillId="0" borderId="10" xfId="44" applyNumberFormat="1" applyFont="1" applyFill="1" applyBorder="1" applyAlignment="1">
      <alignment horizontal="center" vertical="center"/>
    </xf>
    <xf numFmtId="0" fontId="6" fillId="0" borderId="0" xfId="44" applyNumberFormat="1" applyFont="1" applyFill="1" applyBorder="1" applyAlignment="1">
      <alignment vertical="center" wrapText="1"/>
    </xf>
    <xf numFmtId="177" fontId="0" fillId="0" borderId="0" xfId="0" applyNumberFormat="1" applyFont="1" applyFill="1" applyBorder="1" applyAlignment="1">
      <alignment/>
    </xf>
    <xf numFmtId="0" fontId="24" fillId="0" borderId="0" xfId="44" applyNumberFormat="1" applyFont="1" applyFill="1" applyBorder="1" applyAlignment="1">
      <alignment vertical="center"/>
    </xf>
    <xf numFmtId="3" fontId="5" fillId="0" borderId="0" xfId="44" applyNumberFormat="1" applyFont="1" applyFill="1" applyBorder="1" applyAlignment="1">
      <alignment vertical="center"/>
    </xf>
    <xf numFmtId="0" fontId="5" fillId="0" borderId="9" xfId="44" applyNumberFormat="1" applyFont="1" applyFill="1" applyBorder="1" applyAlignment="1">
      <alignment horizontal="center" vertical="center"/>
    </xf>
    <xf numFmtId="0" fontId="1" fillId="0" borderId="9" xfId="44" applyNumberFormat="1" applyFont="1" applyFill="1" applyBorder="1" applyAlignment="1">
      <alignment horizontal="center" vertical="center"/>
    </xf>
    <xf numFmtId="177" fontId="15" fillId="0" borderId="10" xfId="44" applyNumberFormat="1" applyFont="1" applyFill="1" applyBorder="1" applyAlignment="1">
      <alignment horizontal="center" vertical="center" wrapText="1"/>
    </xf>
    <xf numFmtId="3" fontId="1" fillId="0" borderId="10" xfId="44" applyNumberFormat="1" applyFont="1" applyFill="1" applyBorder="1" applyAlignment="1">
      <alignment vertical="center"/>
    </xf>
    <xf numFmtId="177" fontId="6" fillId="0" borderId="10" xfId="44" applyNumberFormat="1" applyFont="1" applyFill="1" applyBorder="1" applyAlignment="1">
      <alignment horizontal="center" vertical="center"/>
    </xf>
    <xf numFmtId="3" fontId="1" fillId="0" borderId="10" xfId="44" applyNumberFormat="1" applyFont="1" applyFill="1" applyBorder="1" applyAlignment="1">
      <alignment vertical="center"/>
    </xf>
    <xf numFmtId="0" fontId="1" fillId="0" borderId="10" xfId="44" applyNumberFormat="1" applyFont="1" applyFill="1" applyBorder="1" applyAlignment="1">
      <alignment vertical="center"/>
    </xf>
    <xf numFmtId="177" fontId="6" fillId="0" borderId="10" xfId="44" applyNumberFormat="1" applyFont="1" applyFill="1" applyBorder="1" applyAlignment="1">
      <alignment horizontal="left" vertical="center"/>
    </xf>
    <xf numFmtId="177" fontId="0" fillId="0" borderId="10" xfId="0" applyNumberFormat="1" applyFont="1" applyFill="1" applyBorder="1" applyAlignment="1">
      <alignment/>
    </xf>
    <xf numFmtId="177" fontId="15" fillId="0" borderId="10" xfId="44" applyNumberFormat="1" applyFont="1" applyFill="1" applyBorder="1" applyAlignment="1">
      <alignment horizontal="left" vertical="center"/>
    </xf>
    <xf numFmtId="177" fontId="18" fillId="0" borderId="10" xfId="44" applyNumberFormat="1" applyFont="1" applyFill="1" applyBorder="1" applyAlignment="1">
      <alignment horizontal="center" vertical="center"/>
    </xf>
    <xf numFmtId="177" fontId="15" fillId="0" borderId="10" xfId="44"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6" fillId="0" borderId="10" xfId="44" applyNumberFormat="1" applyFont="1" applyFill="1" applyBorder="1" applyAlignment="1">
      <alignment vertical="center"/>
    </xf>
    <xf numFmtId="0" fontId="6" fillId="0" borderId="10" xfId="44" applyNumberFormat="1" applyFont="1" applyFill="1" applyBorder="1" applyAlignment="1">
      <alignment vertical="center"/>
    </xf>
    <xf numFmtId="0" fontId="6" fillId="0" borderId="10" xfId="44" applyNumberFormat="1" applyFont="1" applyFill="1" applyBorder="1" applyAlignment="1">
      <alignment horizontal="center" vertical="center"/>
    </xf>
    <xf numFmtId="0" fontId="15" fillId="0" borderId="10" xfId="44" applyNumberFormat="1" applyFont="1" applyFill="1" applyBorder="1" applyAlignment="1">
      <alignment vertical="center"/>
    </xf>
    <xf numFmtId="0" fontId="18" fillId="0" borderId="10" xfId="44" applyNumberFormat="1" applyFont="1" applyFill="1" applyBorder="1" applyAlignment="1">
      <alignment horizontal="center" vertical="center"/>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67" fillId="0" borderId="0" xfId="0" applyNumberFormat="1" applyFont="1" applyFill="1" applyBorder="1" applyAlignment="1" applyProtection="1">
      <alignment vertical="center"/>
      <protection/>
    </xf>
    <xf numFmtId="0" fontId="26" fillId="0" borderId="0" xfId="0" applyFont="1" applyFill="1" applyBorder="1" applyAlignment="1" applyProtection="1">
      <alignment horizontal="center"/>
      <protection/>
    </xf>
    <xf numFmtId="0" fontId="23" fillId="0" borderId="10" xfId="0" applyFont="1" applyFill="1" applyBorder="1" applyAlignment="1" applyProtection="1">
      <alignment horizontal="center" vertical="center" wrapText="1"/>
      <protection/>
    </xf>
    <xf numFmtId="0" fontId="23" fillId="0" borderId="14"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25" fillId="0" borderId="14" xfId="0" applyFont="1" applyFill="1" applyBorder="1" applyAlignment="1" applyProtection="1">
      <alignment horizontal="left" vertical="center"/>
      <protection/>
    </xf>
    <xf numFmtId="0" fontId="71" fillId="0" borderId="10" xfId="0" applyNumberFormat="1" applyFont="1" applyFill="1" applyBorder="1" applyAlignment="1" applyProtection="1">
      <alignment horizontal="left" vertical="center" wrapText="1"/>
      <protection/>
    </xf>
    <xf numFmtId="0" fontId="72" fillId="0" borderId="10" xfId="0" applyNumberFormat="1" applyFont="1" applyFill="1" applyBorder="1" applyAlignment="1" applyProtection="1">
      <alignment horizontal="left" vertical="center" wrapText="1"/>
      <protection/>
    </xf>
    <xf numFmtId="0" fontId="72" fillId="0" borderId="10" xfId="16" applyNumberFormat="1" applyFont="1" applyFill="1" applyBorder="1" applyAlignment="1" applyProtection="1">
      <alignment horizontal="left" vertical="center" wrapText="1"/>
      <protection/>
    </xf>
    <xf numFmtId="0" fontId="71" fillId="0" borderId="0" xfId="0" applyNumberFormat="1" applyFont="1" applyFill="1" applyBorder="1" applyAlignment="1" applyProtection="1">
      <alignment horizontal="left" vertical="center" wrapText="1"/>
      <protection/>
    </xf>
    <xf numFmtId="0" fontId="71" fillId="0" borderId="15" xfId="0" applyNumberFormat="1" applyFont="1" applyFill="1" applyBorder="1" applyAlignment="1" applyProtection="1">
      <alignment horizontal="left" vertical="center" wrapText="1"/>
      <protection/>
    </xf>
    <xf numFmtId="0" fontId="25" fillId="0" borderId="16" xfId="0" applyFont="1" applyFill="1" applyBorder="1" applyAlignment="1" applyProtection="1">
      <alignment horizontal="left" vertical="center"/>
      <protection/>
    </xf>
    <xf numFmtId="0" fontId="25" fillId="0" borderId="10" xfId="40" applyFont="1" applyFill="1" applyBorder="1" applyAlignment="1">
      <alignment horizontal="left" vertical="center" wrapText="1"/>
      <protection/>
    </xf>
    <xf numFmtId="0" fontId="25" fillId="0" borderId="10" xfId="40" applyNumberFormat="1" applyFont="1" applyFill="1" applyBorder="1" applyAlignment="1">
      <alignment horizontal="left" vertical="center" wrapText="1"/>
      <protection/>
    </xf>
    <xf numFmtId="0" fontId="17" fillId="0" borderId="0" xfId="0" applyFont="1" applyFill="1" applyBorder="1" applyAlignment="1" applyProtection="1">
      <alignment horizontal="right"/>
      <protection/>
    </xf>
    <xf numFmtId="0" fontId="72"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73" fillId="0" borderId="0"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0" xfId="0" applyFont="1" applyFill="1" applyBorder="1" applyAlignment="1" applyProtection="1">
      <alignment vertical="center"/>
      <protection/>
    </xf>
    <xf numFmtId="0" fontId="0" fillId="0" borderId="15" xfId="0"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right" vertical="center" wrapText="1"/>
      <protection/>
    </xf>
    <xf numFmtId="0" fontId="21" fillId="0" borderId="0" xfId="0" applyNumberFormat="1" applyFont="1" applyFill="1" applyBorder="1" applyAlignment="1" applyProtection="1">
      <alignment horizontal="right" vertical="center"/>
      <protection/>
    </xf>
    <xf numFmtId="0" fontId="6" fillId="0" borderId="2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horizontal="left" vertical="center"/>
      <protection/>
    </xf>
    <xf numFmtId="0" fontId="2" fillId="0" borderId="0" xfId="0" applyNumberFormat="1" applyFont="1" applyFill="1" applyBorder="1" applyAlignment="1">
      <alignment/>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xf>
    <xf numFmtId="0" fontId="74" fillId="0" borderId="0" xfId="0" applyFont="1" applyFill="1" applyBorder="1" applyAlignment="1" applyProtection="1">
      <alignment/>
      <protection/>
    </xf>
    <xf numFmtId="0" fontId="75"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74" fillId="0" borderId="0" xfId="0" applyFont="1" applyFill="1" applyBorder="1" applyAlignment="1" applyProtection="1">
      <alignment vertical="center"/>
      <protection/>
    </xf>
    <xf numFmtId="178" fontId="31" fillId="0" borderId="10" xfId="0" applyNumberFormat="1" applyFont="1" applyFill="1" applyBorder="1" applyAlignment="1" applyProtection="1">
      <alignment horizontal="center" vertical="center" wrapText="1"/>
      <protection/>
    </xf>
    <xf numFmtId="0" fontId="31" fillId="0" borderId="10" xfId="0" applyFont="1" applyFill="1" applyBorder="1" applyAlignment="1" applyProtection="1">
      <alignment horizontal="center" vertical="center" wrapText="1"/>
      <protection/>
    </xf>
    <xf numFmtId="0" fontId="32" fillId="0" borderId="10" xfId="0" applyFont="1" applyFill="1" applyBorder="1" applyAlignment="1" applyProtection="1">
      <alignment horizontal="center" vertical="center" wrapText="1"/>
      <protection/>
    </xf>
    <xf numFmtId="180" fontId="5" fillId="0" borderId="10" xfId="0" applyNumberFormat="1" applyFont="1" applyFill="1" applyBorder="1" applyAlignment="1" applyProtection="1">
      <alignment horizontal="center" vertical="center" wrapText="1"/>
      <protection/>
    </xf>
    <xf numFmtId="0" fontId="25" fillId="0" borderId="10" xfId="0" applyFont="1" applyFill="1" applyBorder="1" applyAlignment="1" applyProtection="1">
      <alignment horizontal="left" vertical="center" wrapText="1"/>
      <protection/>
    </xf>
    <xf numFmtId="49" fontId="25" fillId="0" borderId="10" xfId="16" applyNumberFormat="1" applyFont="1" applyFill="1" applyBorder="1" applyAlignment="1" applyProtection="1">
      <alignment horizontal="left" vertical="center" wrapText="1"/>
      <protection/>
    </xf>
    <xf numFmtId="0" fontId="5" fillId="0" borderId="10" xfId="0" applyFont="1" applyFill="1" applyBorder="1" applyAlignment="1" applyProtection="1">
      <alignment vertical="center" wrapText="1"/>
      <protection/>
    </xf>
    <xf numFmtId="0" fontId="25" fillId="0" borderId="10" xfId="0" applyFont="1" applyFill="1" applyBorder="1" applyAlignment="1" applyProtection="1">
      <alignment vertical="center" wrapText="1"/>
      <protection/>
    </xf>
    <xf numFmtId="0" fontId="5" fillId="0" borderId="10" xfId="0" applyFont="1" applyFill="1" applyBorder="1" applyAlignment="1" applyProtection="1">
      <alignment horizontal="left" vertical="center" wrapText="1"/>
      <protection/>
    </xf>
    <xf numFmtId="0" fontId="76" fillId="0" borderId="0" xfId="0" applyFont="1" applyFill="1" applyBorder="1" applyAlignment="1" applyProtection="1">
      <alignment vertical="center"/>
      <protection/>
    </xf>
    <xf numFmtId="0" fontId="32" fillId="0" borderId="10" xfId="0" applyNumberFormat="1" applyFont="1" applyFill="1" applyBorder="1" applyAlignment="1" applyProtection="1">
      <alignment horizontal="center" vertical="center" wrapText="1"/>
      <protection/>
    </xf>
    <xf numFmtId="0" fontId="33" fillId="0" borderId="0" xfId="0" applyFont="1" applyFill="1" applyBorder="1" applyAlignment="1" applyProtection="1">
      <alignment vertical="center"/>
      <protection/>
    </xf>
    <xf numFmtId="0" fontId="34" fillId="0" borderId="0" xfId="15" applyFont="1">
      <alignment/>
      <protection/>
    </xf>
    <xf numFmtId="0" fontId="35" fillId="0" borderId="0" xfId="15" applyNumberFormat="1" applyFont="1" applyFill="1" applyAlignment="1" applyProtection="1">
      <alignment horizontal="centerContinuous" vertical="center"/>
      <protection/>
    </xf>
    <xf numFmtId="0" fontId="25" fillId="0" borderId="0" xfId="15" applyFont="1" applyFill="1" applyAlignment="1">
      <alignment vertical="center"/>
      <protection/>
    </xf>
    <xf numFmtId="0" fontId="25" fillId="0" borderId="0" xfId="15" applyFont="1">
      <alignment/>
      <protection/>
    </xf>
    <xf numFmtId="0" fontId="25" fillId="0" borderId="10" xfId="15" applyNumberFormat="1" applyFont="1" applyFill="1" applyBorder="1" applyAlignment="1" applyProtection="1">
      <alignment horizontal="center" vertical="center"/>
      <protection/>
    </xf>
    <xf numFmtId="0" fontId="25" fillId="0" borderId="19" xfId="15" applyNumberFormat="1" applyFont="1" applyFill="1" applyBorder="1" applyAlignment="1" applyProtection="1">
      <alignment horizontal="center" vertical="center"/>
      <protection/>
    </xf>
    <xf numFmtId="0" fontId="25" fillId="0" borderId="19" xfId="15" applyNumberFormat="1" applyFont="1" applyFill="1" applyBorder="1" applyAlignment="1" applyProtection="1">
      <alignment horizontal="center" vertical="center" wrapText="1"/>
      <protection/>
    </xf>
    <xf numFmtId="0" fontId="25" fillId="0" borderId="25" xfId="15" applyNumberFormat="1" applyFont="1" applyFill="1" applyBorder="1" applyAlignment="1" applyProtection="1">
      <alignment horizontal="center" vertical="center"/>
      <protection/>
    </xf>
    <xf numFmtId="0" fontId="25" fillId="0" borderId="26" xfId="15" applyNumberFormat="1" applyFont="1" applyFill="1" applyBorder="1" applyAlignment="1" applyProtection="1">
      <alignment horizontal="center" vertical="center"/>
      <protection/>
    </xf>
    <xf numFmtId="0" fontId="25" fillId="0" borderId="26" xfId="15" applyNumberFormat="1" applyFont="1" applyFill="1" applyBorder="1" applyAlignment="1" applyProtection="1">
      <alignment horizontal="center" vertical="center" wrapText="1"/>
      <protection/>
    </xf>
    <xf numFmtId="0" fontId="25" fillId="0" borderId="27" xfId="15" applyNumberFormat="1" applyFont="1" applyFill="1" applyBorder="1" applyAlignment="1" applyProtection="1">
      <alignment horizontal="center" vertical="center"/>
      <protection/>
    </xf>
    <xf numFmtId="0" fontId="25" fillId="0" borderId="28" xfId="15" applyNumberFormat="1" applyFont="1" applyFill="1" applyBorder="1" applyAlignment="1" applyProtection="1">
      <alignment horizontal="center" vertical="center"/>
      <protection/>
    </xf>
    <xf numFmtId="0" fontId="25" fillId="0" borderId="20" xfId="15" applyNumberFormat="1" applyFont="1" applyFill="1" applyBorder="1" applyAlignment="1" applyProtection="1">
      <alignment horizontal="center" vertical="center"/>
      <protection/>
    </xf>
    <xf numFmtId="0" fontId="25" fillId="0" borderId="20" xfId="15" applyNumberFormat="1" applyFont="1" applyFill="1" applyBorder="1" applyAlignment="1" applyProtection="1">
      <alignment horizontal="center" vertical="center" wrapText="1"/>
      <protection/>
    </xf>
    <xf numFmtId="0" fontId="25" fillId="0" borderId="10" xfId="15" applyNumberFormat="1" applyFont="1" applyFill="1" applyBorder="1" applyAlignment="1" applyProtection="1">
      <alignment horizontal="center" vertical="center" wrapText="1"/>
      <protection/>
    </xf>
    <xf numFmtId="181" fontId="25" fillId="0" borderId="15" xfId="15" applyNumberFormat="1" applyFont="1" applyFill="1" applyBorder="1" applyAlignment="1" applyProtection="1">
      <alignment horizontal="right" vertical="center" wrapText="1"/>
      <protection/>
    </xf>
    <xf numFmtId="181" fontId="25" fillId="0" borderId="10" xfId="15" applyNumberFormat="1" applyFont="1" applyFill="1" applyBorder="1" applyAlignment="1" applyProtection="1">
      <alignment horizontal="right" vertical="center" wrapText="1"/>
      <protection/>
    </xf>
    <xf numFmtId="0" fontId="33" fillId="0" borderId="11" xfId="0" applyFont="1" applyFill="1" applyBorder="1" applyAlignment="1" applyProtection="1">
      <alignment horizontal="left" vertical="center" wrapText="1"/>
      <protection/>
    </xf>
    <xf numFmtId="0" fontId="25" fillId="0" borderId="11" xfId="15" applyNumberFormat="1" applyFont="1" applyFill="1" applyBorder="1" applyAlignment="1" applyProtection="1">
      <alignment horizontal="center" vertical="center"/>
      <protection/>
    </xf>
    <xf numFmtId="0" fontId="25" fillId="0" borderId="29" xfId="15" applyNumberFormat="1" applyFont="1" applyFill="1" applyBorder="1" applyAlignment="1" applyProtection="1">
      <alignment horizontal="center" vertical="center"/>
      <protection/>
    </xf>
    <xf numFmtId="0" fontId="25" fillId="0" borderId="0" xfId="15" applyNumberFormat="1" applyFont="1" applyFill="1" applyBorder="1" applyAlignment="1" applyProtection="1">
      <alignment horizontal="center" vertical="center"/>
      <protection/>
    </xf>
    <xf numFmtId="0" fontId="25" fillId="0" borderId="30" xfId="15" applyNumberFormat="1" applyFont="1" applyFill="1" applyBorder="1" applyAlignment="1" applyProtection="1">
      <alignment horizontal="center" vertical="center"/>
      <protection/>
    </xf>
    <xf numFmtId="0" fontId="25" fillId="0" borderId="9" xfId="15" applyNumberFormat="1" applyFont="1" applyFill="1" applyBorder="1" applyAlignment="1" applyProtection="1">
      <alignment horizontal="center" vertical="center"/>
      <protection/>
    </xf>
    <xf numFmtId="0" fontId="25" fillId="0" borderId="31" xfId="15" applyNumberFormat="1" applyFont="1" applyFill="1" applyBorder="1" applyAlignment="1" applyProtection="1">
      <alignment horizontal="center" vertical="center"/>
      <protection/>
    </xf>
    <xf numFmtId="0" fontId="25" fillId="0" borderId="10" xfId="15" applyFont="1" applyBorder="1" applyAlignment="1">
      <alignment horizontal="center" vertical="center" wrapText="1"/>
      <protection/>
    </xf>
    <xf numFmtId="0" fontId="2" fillId="0" borderId="0" xfId="0" applyNumberFormat="1" applyFont="1" applyFill="1" applyBorder="1" applyAlignment="1">
      <alignment vertical="center"/>
    </xf>
    <xf numFmtId="0" fontId="5" fillId="0" borderId="0" xfId="0" applyFont="1" applyFill="1" applyBorder="1" applyAlignment="1" applyProtection="1">
      <alignment/>
      <protection/>
    </xf>
    <xf numFmtId="0" fontId="6" fillId="0" borderId="0" xfId="0" applyFont="1" applyFill="1" applyBorder="1" applyAlignment="1" applyProtection="1">
      <alignment/>
      <protection/>
    </xf>
    <xf numFmtId="0" fontId="10" fillId="0" borderId="0" xfId="0" applyFont="1" applyFill="1" applyBorder="1" applyAlignment="1" applyProtection="1">
      <alignment/>
      <protection/>
    </xf>
    <xf numFmtId="0" fontId="36" fillId="0" borderId="0" xfId="0" applyFont="1" applyFill="1" applyBorder="1" applyAlignment="1" applyProtection="1">
      <alignment/>
      <protection/>
    </xf>
    <xf numFmtId="0" fontId="37" fillId="0" borderId="0" xfId="0" applyNumberFormat="1" applyFont="1" applyFill="1" applyBorder="1" applyAlignment="1">
      <alignment vertical="center"/>
    </xf>
    <xf numFmtId="0" fontId="37"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67"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23" xfId="0" applyNumberFormat="1" applyFont="1" applyFill="1" applyBorder="1" applyAlignment="1">
      <alignment horizontal="center" vertical="center"/>
    </xf>
    <xf numFmtId="0" fontId="11" fillId="0" borderId="10" xfId="0" applyNumberFormat="1" applyFont="1" applyFill="1" applyBorder="1" applyAlignment="1">
      <alignment horizontal="centerContinuous" vertical="center"/>
    </xf>
    <xf numFmtId="0" fontId="11" fillId="0" borderId="10" xfId="0" applyNumberFormat="1" applyFont="1" applyFill="1" applyBorder="1" applyAlignment="1">
      <alignment horizontal="centerContinuous" vertical="center"/>
    </xf>
    <xf numFmtId="0" fontId="11"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177" fontId="16"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left" vertical="center" wrapText="1"/>
      <protection/>
    </xf>
    <xf numFmtId="177" fontId="2"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lignment horizontal="right" vertical="center"/>
    </xf>
    <xf numFmtId="0" fontId="8"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18" fillId="0" borderId="10" xfId="0" applyFont="1" applyFill="1" applyBorder="1" applyAlignment="1" applyProtection="1">
      <alignment horizontal="centerContinuous" vertical="center"/>
      <protection/>
    </xf>
    <xf numFmtId="0" fontId="18" fillId="0" borderId="10" xfId="0" applyFont="1" applyFill="1" applyBorder="1" applyAlignment="1" applyProtection="1">
      <alignment horizontal="center" vertical="center"/>
      <protection/>
    </xf>
    <xf numFmtId="0" fontId="15"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1" fillId="0" borderId="0" xfId="0" applyFont="1" applyFill="1" applyBorder="1" applyAlignment="1" applyProtection="1">
      <alignment horizontal="right" vertical="center"/>
      <protection/>
    </xf>
    <xf numFmtId="0" fontId="15" fillId="0" borderId="10" xfId="0" applyFont="1" applyFill="1" applyBorder="1" applyAlignment="1" applyProtection="1">
      <alignment horizontal="centerContinuous" vertical="center"/>
      <protection/>
    </xf>
    <xf numFmtId="0" fontId="18" fillId="0" borderId="10" xfId="0" applyNumberFormat="1" applyFont="1" applyFill="1" applyBorder="1" applyAlignment="1" applyProtection="1">
      <alignment horizontal="left" vertical="center" wrapText="1"/>
      <protection/>
    </xf>
    <xf numFmtId="3" fontId="15" fillId="0" borderId="10"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center" wrapText="1"/>
      <protection/>
    </xf>
    <xf numFmtId="3" fontId="6" fillId="0" borderId="10" xfId="0" applyNumberFormat="1" applyFont="1" applyFill="1" applyBorder="1" applyAlignment="1" applyProtection="1">
      <alignment horizontal="right" vertical="center" wrapText="1"/>
      <protection/>
    </xf>
    <xf numFmtId="0" fontId="38" fillId="0" borderId="10" xfId="0" applyNumberFormat="1" applyFont="1" applyFill="1" applyBorder="1" applyAlignment="1" applyProtection="1">
      <alignment horizontal="left" vertical="center" wrapText="1"/>
      <protection/>
    </xf>
    <xf numFmtId="0" fontId="21" fillId="0" borderId="0" xfId="0" applyNumberFormat="1" applyFont="1" applyFill="1" applyBorder="1" applyAlignment="1">
      <alignment vertical="center"/>
    </xf>
    <xf numFmtId="0" fontId="30"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21" fillId="0" borderId="0" xfId="0" applyNumberFormat="1" applyFont="1" applyFill="1" applyBorder="1" applyAlignment="1" applyProtection="1">
      <alignment horizontal="center" vertical="center"/>
      <protection locked="0"/>
    </xf>
    <xf numFmtId="0" fontId="9" fillId="0" borderId="0" xfId="0" applyNumberFormat="1" applyFont="1" applyFill="1" applyAlignment="1" applyProtection="1">
      <alignment horizontal="center" vertical="center"/>
      <protection locked="0"/>
    </xf>
    <xf numFmtId="0" fontId="2"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horizontal="center" vertical="center"/>
      <protection locked="0"/>
    </xf>
    <xf numFmtId="0" fontId="11" fillId="0" borderId="12" xfId="0" applyNumberFormat="1" applyFont="1" applyFill="1" applyBorder="1" applyAlignment="1" applyProtection="1">
      <alignment horizontal="center" vertical="center"/>
      <protection locked="0"/>
    </xf>
    <xf numFmtId="0" fontId="11" fillId="0" borderId="12" xfId="0" applyNumberFormat="1" applyFont="1" applyFill="1" applyBorder="1" applyAlignment="1" applyProtection="1">
      <alignment horizontal="center" vertical="center" wrapText="1"/>
      <protection locked="0"/>
    </xf>
    <xf numFmtId="177" fontId="12" fillId="0" borderId="12" xfId="0" applyNumberFormat="1" applyFont="1" applyFill="1" applyBorder="1" applyAlignment="1" applyProtection="1">
      <alignment vertical="center"/>
      <protection locked="0"/>
    </xf>
    <xf numFmtId="177" fontId="16" fillId="0" borderId="12" xfId="0" applyNumberFormat="1" applyFont="1" applyFill="1" applyBorder="1" applyAlignment="1" applyProtection="1">
      <alignment horizontal="right" vertical="center"/>
      <protection/>
    </xf>
    <xf numFmtId="177" fontId="0" fillId="0" borderId="12" xfId="0" applyNumberFormat="1" applyFont="1" applyFill="1" applyBorder="1" applyAlignment="1" applyProtection="1">
      <alignment vertical="center"/>
      <protection locked="0"/>
    </xf>
    <xf numFmtId="177" fontId="2" fillId="0" borderId="12" xfId="0" applyNumberFormat="1" applyFont="1" applyFill="1" applyBorder="1" applyAlignment="1" applyProtection="1">
      <alignment horizontal="right" vertical="center"/>
      <protection locked="0"/>
    </xf>
    <xf numFmtId="0" fontId="37" fillId="0" borderId="0" xfId="0" applyNumberFormat="1" applyFont="1" applyFill="1" applyBorder="1" applyAlignment="1">
      <alignment horizontal="center" vertical="center"/>
    </xf>
    <xf numFmtId="0" fontId="2" fillId="0" borderId="0" xfId="0"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right" vertical="center"/>
      <protection locked="0"/>
    </xf>
    <xf numFmtId="0" fontId="69" fillId="0" borderId="0" xfId="0" applyNumberFormat="1" applyFont="1" applyFill="1" applyBorder="1" applyAlignment="1">
      <alignment horizontal="center" vertical="center"/>
    </xf>
    <xf numFmtId="0" fontId="69" fillId="0" borderId="0" xfId="0" applyNumberFormat="1" applyFont="1" applyFill="1" applyBorder="1" applyAlignment="1">
      <alignment vertical="center"/>
    </xf>
    <xf numFmtId="0" fontId="19"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0" fontId="77" fillId="10" borderId="0" xfId="0" applyNumberFormat="1" applyFont="1" applyFill="1" applyBorder="1" applyAlignment="1" applyProtection="1">
      <alignment horizontal="center" vertical="center" wrapText="1"/>
      <protection/>
    </xf>
    <xf numFmtId="0" fontId="30" fillId="1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right" vertical="center" wrapText="1"/>
      <protection/>
    </xf>
    <xf numFmtId="0" fontId="10" fillId="0" borderId="10"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xf>
    <xf numFmtId="0" fontId="2" fillId="0" borderId="10" xfId="0" applyNumberFormat="1" applyFont="1" applyFill="1" applyBorder="1" applyAlignment="1">
      <alignment vertical="center" wrapText="1"/>
    </xf>
    <xf numFmtId="177" fontId="2" fillId="0" borderId="1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vertical="center" wrapText="1"/>
    </xf>
    <xf numFmtId="0" fontId="6" fillId="0" borderId="10" xfId="0" applyNumberFormat="1" applyFont="1" applyFill="1" applyBorder="1" applyAlignment="1">
      <alignment vertical="center"/>
    </xf>
    <xf numFmtId="0" fontId="68"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37" fillId="0" borderId="0" xfId="0" applyNumberFormat="1" applyFont="1" applyFill="1" applyBorder="1" applyAlignment="1">
      <alignment vertical="center"/>
    </xf>
    <xf numFmtId="177" fontId="2" fillId="0" borderId="0" xfId="0" applyNumberFormat="1" applyFont="1" applyFill="1" applyBorder="1" applyAlignment="1">
      <alignment horizontal="center" vertical="center"/>
    </xf>
    <xf numFmtId="0" fontId="19" fillId="0" borderId="0" xfId="0" applyNumberFormat="1" applyFont="1" applyFill="1" applyBorder="1" applyAlignment="1">
      <alignment vertical="center"/>
    </xf>
    <xf numFmtId="182" fontId="2" fillId="0" borderId="0" xfId="0" applyNumberFormat="1" applyFont="1" applyFill="1" applyBorder="1" applyAlignment="1">
      <alignment vertical="center"/>
    </xf>
    <xf numFmtId="0" fontId="8" fillId="0" borderId="0" xfId="0" applyNumberFormat="1" applyFont="1" applyFill="1" applyAlignment="1">
      <alignment horizontal="center" vertical="center"/>
    </xf>
    <xf numFmtId="177" fontId="1" fillId="0" borderId="0" xfId="0" applyNumberFormat="1" applyFont="1" applyFill="1" applyAlignment="1">
      <alignment horizontal="right" vertical="center"/>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protection/>
    </xf>
    <xf numFmtId="0" fontId="18" fillId="0" borderId="10" xfId="0" applyNumberFormat="1" applyFont="1" applyFill="1" applyBorder="1" applyAlignment="1" applyProtection="1">
      <alignment horizontal="center" vertical="center" wrapText="1"/>
      <protection/>
    </xf>
    <xf numFmtId="177" fontId="15"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right" vertical="center" wrapText="1"/>
      <protection/>
    </xf>
    <xf numFmtId="0" fontId="6" fillId="0" borderId="10" xfId="0" applyNumberFormat="1" applyFont="1" applyFill="1" applyBorder="1" applyAlignment="1" applyProtection="1">
      <alignment horizontal="left" vertical="center"/>
      <protection/>
    </xf>
    <xf numFmtId="177" fontId="6" fillId="0" borderId="10" xfId="0" applyNumberFormat="1" applyFont="1" applyFill="1" applyBorder="1" applyAlignment="1" applyProtection="1">
      <alignment horizontal="center" vertical="center" wrapText="1"/>
      <protection/>
    </xf>
    <xf numFmtId="183" fontId="6" fillId="0" borderId="10" xfId="0" applyNumberFormat="1" applyFont="1" applyFill="1" applyBorder="1" applyAlignment="1" applyProtection="1">
      <alignment horizontal="right" vertical="center" wrapText="1"/>
      <protection/>
    </xf>
    <xf numFmtId="0" fontId="15" fillId="0" borderId="10" xfId="0" applyNumberFormat="1" applyFont="1" applyFill="1" applyBorder="1" applyAlignment="1" applyProtection="1">
      <alignment horizontal="left" vertical="center"/>
      <protection/>
    </xf>
    <xf numFmtId="177" fontId="2" fillId="0" borderId="10" xfId="0" applyNumberFormat="1" applyFont="1" applyFill="1" applyBorder="1" applyAlignment="1">
      <alignment horizontal="left" vertical="center"/>
    </xf>
    <xf numFmtId="177" fontId="0" fillId="0" borderId="10" xfId="0" applyNumberFormat="1" applyFont="1" applyFill="1" applyBorder="1" applyAlignment="1">
      <alignment horizontal="left" vertical="center" wrapText="1"/>
    </xf>
    <xf numFmtId="177" fontId="2" fillId="0" borderId="10" xfId="0" applyNumberFormat="1" applyFont="1" applyFill="1" applyBorder="1" applyAlignment="1">
      <alignment horizontal="center"/>
    </xf>
    <xf numFmtId="177" fontId="2" fillId="0" borderId="10" xfId="0" applyNumberFormat="1" applyFont="1" applyFill="1" applyBorder="1" applyAlignment="1">
      <alignment vertical="center"/>
    </xf>
    <xf numFmtId="177" fontId="12" fillId="0" borderId="10" xfId="0" applyNumberFormat="1" applyFont="1" applyFill="1" applyBorder="1" applyAlignment="1">
      <alignment horizontal="center" vertical="center"/>
    </xf>
    <xf numFmtId="177" fontId="16" fillId="0" borderId="10" xfId="0" applyNumberFormat="1" applyFont="1" applyFill="1" applyBorder="1" applyAlignment="1">
      <alignment horizontal="center" vertical="center"/>
    </xf>
    <xf numFmtId="0" fontId="1" fillId="0" borderId="10" xfId="0" applyNumberFormat="1" applyFont="1" applyFill="1" applyBorder="1" applyAlignment="1">
      <alignment vertical="center"/>
    </xf>
    <xf numFmtId="0" fontId="11"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21" fillId="0" borderId="0" xfId="0" applyNumberFormat="1" applyFont="1" applyFill="1" applyBorder="1" applyAlignment="1">
      <alignment vertical="center"/>
    </xf>
    <xf numFmtId="0" fontId="21" fillId="0" borderId="0" xfId="0" applyNumberFormat="1" applyFont="1" applyFill="1" applyBorder="1" applyAlignment="1">
      <alignment horizontal="center" vertical="center"/>
    </xf>
    <xf numFmtId="0" fontId="77" fillId="0" borderId="0"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0" fontId="0" fillId="0" borderId="9" xfId="0" applyNumberFormat="1" applyFont="1" applyFill="1" applyBorder="1" applyAlignment="1">
      <alignment horizontal="right" vertical="center" wrapText="1"/>
    </xf>
    <xf numFmtId="0" fontId="2" fillId="0" borderId="9" xfId="0" applyNumberFormat="1" applyFont="1" applyFill="1" applyBorder="1" applyAlignment="1">
      <alignment horizontal="right" vertical="center" wrapText="1"/>
    </xf>
    <xf numFmtId="0" fontId="10" fillId="0" borderId="1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177"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vertical="center"/>
    </xf>
    <xf numFmtId="0" fontId="2" fillId="0" borderId="10" xfId="0" applyNumberFormat="1" applyFont="1" applyFill="1" applyBorder="1" applyAlignment="1">
      <alignment horizontal="left" vertical="center" wrapText="1"/>
    </xf>
    <xf numFmtId="0" fontId="69" fillId="0" borderId="10" xfId="0" applyNumberFormat="1" applyFont="1" applyFill="1" applyBorder="1" applyAlignment="1">
      <alignment vertical="center" wrapText="1"/>
    </xf>
    <xf numFmtId="177" fontId="2" fillId="0" borderId="10" xfId="0" applyNumberFormat="1" applyFont="1" applyFill="1" applyBorder="1" applyAlignment="1">
      <alignment horizontal="center" vertical="center" wrapText="1"/>
    </xf>
    <xf numFmtId="0" fontId="0" fillId="0" borderId="10" xfId="0" applyNumberFormat="1" applyFont="1" applyFill="1" applyBorder="1" applyAlignment="1">
      <alignment vertical="center" wrapText="1"/>
    </xf>
    <xf numFmtId="0" fontId="12" fillId="0" borderId="1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0" fontId="19" fillId="0" borderId="0" xfId="0" applyNumberFormat="1" applyFont="1" applyFill="1" applyBorder="1" applyAlignment="1">
      <alignment vertical="center"/>
    </xf>
    <xf numFmtId="182" fontId="2"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0" fillId="0" borderId="10" xfId="0" applyNumberFormat="1" applyFont="1" applyFill="1" applyBorder="1" applyAlignment="1" applyProtection="1">
      <alignment horizontal="center" vertical="center"/>
      <protection/>
    </xf>
    <xf numFmtId="177" fontId="10" fillId="0" borderId="10" xfId="0" applyNumberFormat="1" applyFont="1" applyFill="1" applyBorder="1" applyAlignment="1">
      <alignment horizontal="center" vertical="center" wrapText="1"/>
    </xf>
    <xf numFmtId="177" fontId="18" fillId="0" borderId="10" xfId="0" applyNumberFormat="1" applyFont="1" applyFill="1" applyBorder="1" applyAlignment="1" applyProtection="1">
      <alignment horizontal="center" vertical="center"/>
      <protection/>
    </xf>
    <xf numFmtId="0" fontId="6" fillId="10" borderId="10" xfId="44" applyNumberFormat="1" applyFont="1" applyFill="1" applyBorder="1" applyAlignment="1">
      <alignment vertical="center"/>
    </xf>
    <xf numFmtId="0" fontId="1" fillId="10" borderId="10" xfId="44" applyNumberFormat="1" applyFont="1" applyFill="1" applyBorder="1" applyAlignment="1">
      <alignment vertical="center"/>
    </xf>
    <xf numFmtId="177" fontId="18" fillId="0" borderId="10" xfId="0" applyNumberFormat="1" applyFont="1" applyFill="1" applyBorder="1" applyAlignment="1" applyProtection="1">
      <alignment horizontal="center" vertical="center" wrapText="1"/>
      <protection/>
    </xf>
    <xf numFmtId="177" fontId="1" fillId="0" borderId="10" xfId="0" applyNumberFormat="1" applyFont="1" applyFill="1" applyBorder="1" applyAlignment="1" applyProtection="1">
      <alignment horizontal="left" vertical="center" wrapText="1"/>
      <protection/>
    </xf>
    <xf numFmtId="177" fontId="6"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lignment horizontal="left" vertical="center"/>
    </xf>
    <xf numFmtId="0" fontId="18" fillId="0" borderId="10" xfId="44" applyNumberFormat="1" applyFont="1" applyFill="1" applyBorder="1" applyAlignment="1">
      <alignment horizontal="center" vertical="center"/>
    </xf>
    <xf numFmtId="176" fontId="16" fillId="0" borderId="1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1" fillId="0" borderId="0" xfId="0" applyNumberFormat="1" applyFont="1" applyFill="1" applyBorder="1" applyAlignment="1">
      <alignment vertical="center"/>
    </xf>
    <xf numFmtId="0" fontId="21"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wrapText="1"/>
    </xf>
    <xf numFmtId="0" fontId="69" fillId="0" borderId="9" xfId="0" applyNumberFormat="1" applyFont="1" applyFill="1" applyBorder="1" applyAlignment="1">
      <alignment horizontal="right" vertical="center" wrapText="1"/>
    </xf>
    <xf numFmtId="0" fontId="2" fillId="0" borderId="9" xfId="0" applyNumberFormat="1" applyFont="1" applyFill="1" applyBorder="1" applyAlignment="1">
      <alignment horizontal="right" vertical="center" wrapText="1"/>
    </xf>
    <xf numFmtId="0" fontId="2" fillId="0" borderId="10" xfId="0" applyNumberFormat="1" applyFont="1" applyFill="1" applyBorder="1" applyAlignment="1">
      <alignment horizontal="center" vertical="center" wrapText="1"/>
    </xf>
    <xf numFmtId="177" fontId="15" fillId="0" borderId="10" xfId="0" applyNumberFormat="1" applyFont="1" applyFill="1" applyBorder="1" applyAlignment="1" applyProtection="1">
      <alignment vertical="center"/>
      <protection/>
    </xf>
    <xf numFmtId="177" fontId="16" fillId="0" borderId="10" xfId="0" applyNumberFormat="1" applyFont="1" applyFill="1" applyBorder="1" applyAlignment="1">
      <alignment horizontal="center" vertical="center"/>
    </xf>
    <xf numFmtId="177" fontId="2" fillId="0" borderId="10" xfId="0" applyNumberFormat="1" applyFont="1" applyFill="1" applyBorder="1" applyAlignment="1">
      <alignment horizontal="right" vertical="center" wrapText="1"/>
    </xf>
    <xf numFmtId="177" fontId="6" fillId="0" borderId="10" xfId="0" applyNumberFormat="1" applyFont="1" applyFill="1" applyBorder="1" applyAlignment="1" applyProtection="1">
      <alignment vertical="center" wrapText="1"/>
      <protection/>
    </xf>
    <xf numFmtId="177" fontId="16"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lignment vertical="center"/>
    </xf>
    <xf numFmtId="177" fontId="2" fillId="0" borderId="10" xfId="0" applyNumberFormat="1" applyFont="1" applyFill="1" applyBorder="1" applyAlignment="1" applyProtection="1">
      <alignment vertical="center" wrapText="1"/>
      <protection/>
    </xf>
    <xf numFmtId="177" fontId="68" fillId="0" borderId="10" xfId="0" applyNumberFormat="1" applyFont="1" applyFill="1" applyBorder="1" applyAlignment="1" applyProtection="1">
      <alignment vertical="center" wrapText="1"/>
      <protection/>
    </xf>
    <xf numFmtId="177" fontId="78" fillId="0" borderId="10" xfId="0" applyNumberFormat="1" applyFont="1" applyFill="1" applyBorder="1" applyAlignment="1" applyProtection="1">
      <alignment horizontal="center" vertical="center" wrapText="1"/>
      <protection/>
    </xf>
    <xf numFmtId="0" fontId="37" fillId="0" borderId="0" xfId="0" applyNumberFormat="1" applyFont="1" applyFill="1" applyBorder="1" applyAlignment="1">
      <alignment vertical="center"/>
    </xf>
    <xf numFmtId="0" fontId="37"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9" fillId="0" borderId="0" xfId="0" applyNumberFormat="1" applyFont="1" applyFill="1" applyBorder="1" applyAlignment="1">
      <alignment vertical="center"/>
    </xf>
    <xf numFmtId="0" fontId="21"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40" fillId="0" borderId="0" xfId="0" applyNumberFormat="1" applyFont="1" applyFill="1" applyBorder="1" applyAlignment="1">
      <alignment horizontal="left" vertical="center" wrapText="1"/>
    </xf>
    <xf numFmtId="0" fontId="40" fillId="0" borderId="0" xfId="0" applyNumberFormat="1" applyFont="1" applyFill="1" applyBorder="1" applyAlignment="1">
      <alignment horizontal="center" vertical="center" wrapText="1"/>
    </xf>
    <xf numFmtId="0" fontId="2" fillId="0" borderId="9" xfId="0" applyNumberFormat="1" applyFont="1" applyFill="1" applyBorder="1" applyAlignment="1">
      <alignment vertical="center" wrapText="1"/>
    </xf>
    <xf numFmtId="0" fontId="2" fillId="0" borderId="9" xfId="0" applyNumberFormat="1" applyFont="1" applyFill="1" applyBorder="1" applyAlignment="1">
      <alignment horizontal="right" vertical="center" wrapText="1"/>
    </xf>
    <xf numFmtId="0" fontId="10" fillId="0" borderId="1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49" fontId="79" fillId="0" borderId="10" xfId="63" applyNumberFormat="1" applyFont="1" applyFill="1" applyBorder="1" applyAlignment="1">
      <alignment horizontal="center" vertical="center" wrapText="1"/>
    </xf>
    <xf numFmtId="177" fontId="16" fillId="0" borderId="10" xfId="19" applyNumberFormat="1" applyFont="1" applyFill="1" applyBorder="1" applyAlignment="1">
      <alignment horizontal="center" vertical="center" wrapText="1"/>
    </xf>
    <xf numFmtId="49" fontId="2" fillId="0" borderId="10" xfId="63" applyNumberFormat="1" applyFont="1" applyFill="1" applyBorder="1" applyAlignment="1">
      <alignment horizontal="left" vertical="center" wrapText="1"/>
    </xf>
    <xf numFmtId="49" fontId="0" fillId="0" borderId="10" xfId="63" applyNumberFormat="1" applyFont="1" applyFill="1" applyBorder="1" applyAlignment="1">
      <alignment horizontal="left" vertical="center" wrapText="1"/>
    </xf>
    <xf numFmtId="177" fontId="6" fillId="0" borderId="10" xfId="19" applyNumberFormat="1" applyFont="1" applyFill="1" applyBorder="1" applyAlignment="1">
      <alignment horizontal="center" vertical="center" wrapText="1"/>
    </xf>
    <xf numFmtId="49" fontId="2" fillId="0" borderId="10" xfId="63" applyNumberFormat="1" applyFont="1" applyFill="1" applyBorder="1" applyAlignment="1">
      <alignment horizontal="left" vertical="center" wrapText="1"/>
    </xf>
    <xf numFmtId="177" fontId="2" fillId="0" borderId="10" xfId="19" applyNumberFormat="1" applyFont="1" applyFill="1" applyBorder="1" applyAlignment="1">
      <alignment horizontal="center" vertical="center" wrapText="1"/>
    </xf>
    <xf numFmtId="49" fontId="0" fillId="0" borderId="10" xfId="63" applyNumberFormat="1" applyFont="1" applyFill="1" applyBorder="1" applyAlignment="1">
      <alignment horizontal="left" vertical="center" wrapText="1"/>
    </xf>
    <xf numFmtId="49" fontId="6" fillId="0" borderId="10" xfId="63" applyNumberFormat="1" applyFont="1" applyFill="1" applyBorder="1" applyAlignment="1">
      <alignment horizontal="left" vertical="center" wrapText="1"/>
    </xf>
    <xf numFmtId="0" fontId="79" fillId="0" borderId="1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49" fontId="68" fillId="0" borderId="10" xfId="63" applyNumberFormat="1" applyFont="1" applyFill="1" applyBorder="1" applyAlignment="1">
      <alignment horizontal="left" vertical="center" wrapText="1"/>
    </xf>
    <xf numFmtId="0" fontId="6" fillId="0" borderId="10" xfId="19" applyNumberFormat="1" applyFont="1" applyFill="1" applyBorder="1" applyAlignment="1">
      <alignment vertical="center" wrapText="1"/>
    </xf>
    <xf numFmtId="0" fontId="18" fillId="0" borderId="10" xfId="19" applyNumberFormat="1" applyFont="1" applyFill="1" applyBorder="1" applyAlignment="1">
      <alignment horizontal="center" vertical="center" wrapText="1"/>
    </xf>
    <xf numFmtId="0" fontId="41"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177" fontId="6" fillId="0" borderId="10" xfId="0" applyNumberFormat="1" applyFont="1" applyFill="1" applyBorder="1" applyAlignment="1">
      <alignment horizontal="left" vertical="center"/>
    </xf>
    <xf numFmtId="177" fontId="15" fillId="0" borderId="10" xfId="0" applyNumberFormat="1" applyFont="1" applyFill="1" applyBorder="1" applyAlignment="1">
      <alignment horizontal="center" vertical="center"/>
    </xf>
    <xf numFmtId="177" fontId="15" fillId="0" borderId="10" xfId="0" applyNumberFormat="1" applyFont="1" applyFill="1" applyBorder="1" applyAlignment="1">
      <alignment horizontal="center" vertical="center"/>
    </xf>
    <xf numFmtId="177" fontId="6" fillId="0" borderId="10" xfId="63" applyNumberFormat="1" applyFont="1" applyFill="1" applyBorder="1" applyAlignment="1">
      <alignment horizontal="left" vertical="center"/>
    </xf>
    <xf numFmtId="177" fontId="2" fillId="0" borderId="10" xfId="19"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6" fillId="0" borderId="10" xfId="19" applyNumberFormat="1" applyFont="1" applyFill="1" applyBorder="1" applyAlignment="1">
      <alignment vertical="center"/>
    </xf>
    <xf numFmtId="177" fontId="12" fillId="0" borderId="10" xfId="19" applyNumberFormat="1" applyFont="1" applyFill="1" applyBorder="1" applyAlignment="1">
      <alignment horizontal="center" vertical="center"/>
    </xf>
    <xf numFmtId="177" fontId="16" fillId="0" borderId="10" xfId="0" applyNumberFormat="1" applyFont="1" applyFill="1" applyBorder="1" applyAlignment="1">
      <alignment horizontal="center" vertical="center"/>
    </xf>
    <xf numFmtId="177" fontId="0" fillId="0" borderId="10" xfId="19" applyNumberFormat="1" applyFont="1" applyFill="1" applyBorder="1" applyAlignment="1">
      <alignment horizontal="left" vertical="center"/>
    </xf>
    <xf numFmtId="177" fontId="69" fillId="0" borderId="10" xfId="19" applyNumberFormat="1" applyFont="1" applyFill="1" applyBorder="1" applyAlignment="1">
      <alignment horizontal="left" vertical="center"/>
    </xf>
    <xf numFmtId="0" fontId="39" fillId="0" borderId="0" xfId="0" applyNumberFormat="1" applyFont="1" applyFill="1" applyBorder="1" applyAlignment="1">
      <alignment horizontal="center" vertical="center"/>
    </xf>
    <xf numFmtId="0" fontId="42" fillId="0" borderId="0" xfId="0" applyNumberFormat="1" applyFont="1" applyFill="1" applyBorder="1" applyAlignment="1">
      <alignment horizontal="left" vertical="center" wrapText="1"/>
    </xf>
    <xf numFmtId="0" fontId="0" fillId="0" borderId="9" xfId="0" applyNumberFormat="1" applyFont="1" applyFill="1" applyBorder="1" applyAlignment="1">
      <alignment vertical="center" wrapText="1"/>
    </xf>
    <xf numFmtId="0" fontId="0" fillId="0" borderId="9" xfId="0" applyNumberFormat="1" applyFont="1" applyFill="1" applyBorder="1" applyAlignment="1">
      <alignment horizontal="right" vertical="center" wrapText="1"/>
    </xf>
    <xf numFmtId="177" fontId="16" fillId="0" borderId="10" xfId="0" applyNumberFormat="1" applyFont="1" applyFill="1" applyBorder="1" applyAlignment="1" applyProtection="1">
      <alignment horizontal="center" vertical="center" wrapText="1"/>
      <protection/>
    </xf>
    <xf numFmtId="177" fontId="6" fillId="0" borderId="10" xfId="19" applyNumberFormat="1" applyFont="1" applyFill="1" applyBorder="1" applyAlignment="1" applyProtection="1">
      <alignment horizontal="center" vertical="center"/>
      <protection/>
    </xf>
    <xf numFmtId="0" fontId="1" fillId="0" borderId="0" xfId="0" applyNumberFormat="1" applyFont="1" applyFill="1" applyBorder="1" applyAlignment="1">
      <alignment horizontal="right" vertical="center"/>
    </xf>
    <xf numFmtId="177" fontId="6" fillId="0" borderId="10" xfId="63" applyNumberFormat="1" applyFont="1" applyFill="1" applyBorder="1" applyAlignment="1">
      <alignment horizontal="left" vertical="center"/>
    </xf>
    <xf numFmtId="177" fontId="79" fillId="0" borderId="10" xfId="19" applyNumberFormat="1" applyFont="1" applyFill="1" applyBorder="1" applyAlignment="1">
      <alignment horizontal="center" vertical="center"/>
    </xf>
    <xf numFmtId="177" fontId="2" fillId="0" borderId="10" xfId="19" applyNumberFormat="1" applyFont="1" applyFill="1" applyBorder="1" applyAlignment="1">
      <alignment horizontal="left" vertical="center"/>
    </xf>
    <xf numFmtId="0" fontId="15" fillId="0" borderId="0" xfId="0" applyNumberFormat="1" applyFont="1" applyFill="1" applyBorder="1" applyAlignment="1">
      <alignment vertical="center"/>
    </xf>
    <xf numFmtId="0" fontId="67" fillId="0" borderId="0" xfId="0" applyNumberFormat="1" applyFont="1" applyFill="1" applyBorder="1" applyAlignment="1">
      <alignment vertical="center"/>
    </xf>
    <xf numFmtId="0" fontId="3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0" fontId="15" fillId="0" borderId="10" xfId="0" applyNumberFormat="1" applyFont="1" applyFill="1" applyBorder="1" applyAlignment="1">
      <alignment horizontal="left" vertical="center"/>
    </xf>
    <xf numFmtId="0" fontId="18" fillId="0" borderId="10"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176" fontId="2" fillId="0" borderId="12" xfId="21" applyNumberFormat="1" applyFont="1" applyFill="1" applyBorder="1" applyAlignment="1">
      <alignment horizontal="center" vertical="center"/>
      <protection/>
    </xf>
    <xf numFmtId="176" fontId="6" fillId="0" borderId="10" xfId="55" applyNumberFormat="1" applyFont="1" applyFill="1" applyBorder="1" applyAlignment="1">
      <alignment horizontal="center" vertical="center" wrapText="1"/>
      <protection/>
    </xf>
    <xf numFmtId="0" fontId="3"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10" fontId="6" fillId="0" borderId="0" xfId="0" applyNumberFormat="1" applyFont="1" applyFill="1" applyBorder="1" applyAlignment="1">
      <alignment vertical="center" wrapText="1"/>
    </xf>
    <xf numFmtId="0" fontId="67"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right" vertical="center" wrapText="1"/>
    </xf>
    <xf numFmtId="0" fontId="10" fillId="0" borderId="10" xfId="0" applyNumberFormat="1" applyFont="1" applyFill="1" applyBorder="1" applyAlignment="1">
      <alignment horizontal="center" vertical="center" wrapText="1"/>
    </xf>
    <xf numFmtId="176" fontId="74" fillId="0" borderId="10" xfId="55" applyNumberFormat="1" applyFont="1" applyFill="1" applyBorder="1" applyAlignment="1">
      <alignment horizontal="center" vertical="center" wrapText="1"/>
      <protection/>
    </xf>
    <xf numFmtId="176" fontId="6" fillId="0" borderId="0" xfId="0" applyNumberFormat="1" applyFont="1" applyFill="1" applyBorder="1" applyAlignment="1">
      <alignment vertical="center" wrapText="1"/>
    </xf>
    <xf numFmtId="10" fontId="3" fillId="0" borderId="0" xfId="0" applyNumberFormat="1" applyFont="1" applyFill="1" applyBorder="1" applyAlignment="1">
      <alignment vertical="center" wrapText="1"/>
    </xf>
    <xf numFmtId="0" fontId="1" fillId="0" borderId="0" xfId="0" applyNumberFormat="1" applyFont="1" applyFill="1" applyBorder="1" applyAlignment="1">
      <alignment horizontal="right" vertical="center"/>
    </xf>
    <xf numFmtId="0" fontId="18" fillId="0" borderId="10" xfId="37" applyNumberFormat="1" applyFont="1" applyFill="1" applyBorder="1" applyAlignment="1">
      <alignment horizontal="center" vertical="center"/>
    </xf>
    <xf numFmtId="177" fontId="6"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33" fillId="0" borderId="0" xfId="0" applyNumberFormat="1" applyFont="1" applyFill="1" applyBorder="1" applyAlignment="1">
      <alignment vertical="center" wrapText="1"/>
    </xf>
    <xf numFmtId="0" fontId="1" fillId="0" borderId="0" xfId="0" applyNumberFormat="1" applyFont="1" applyFill="1" applyBorder="1" applyAlignment="1">
      <alignment horizontal="right" vertical="center" wrapText="1"/>
    </xf>
    <xf numFmtId="4" fontId="0" fillId="0" borderId="0" xfId="0" applyNumberFormat="1" applyFont="1" applyFill="1" applyBorder="1" applyAlignment="1">
      <alignment/>
    </xf>
    <xf numFmtId="184" fontId="6" fillId="0" borderId="0" xfId="0" applyNumberFormat="1" applyFont="1" applyFill="1" applyBorder="1" applyAlignment="1">
      <alignment vertical="center" wrapText="1"/>
    </xf>
    <xf numFmtId="0" fontId="8" fillId="0" borderId="0"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right" vertical="center"/>
      <protection/>
    </xf>
    <xf numFmtId="0" fontId="1"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protection/>
    </xf>
    <xf numFmtId="185" fontId="2" fillId="0" borderId="0" xfId="0" applyNumberFormat="1" applyFont="1" applyFill="1" applyBorder="1" applyAlignment="1" applyProtection="1">
      <alignment vertical="center"/>
      <protection/>
    </xf>
    <xf numFmtId="0" fontId="21" fillId="0" borderId="0" xfId="0" applyNumberFormat="1" applyFont="1" applyFill="1" applyBorder="1" applyAlignment="1">
      <alignment/>
    </xf>
    <xf numFmtId="0" fontId="30" fillId="0" borderId="0" xfId="0" applyNumberFormat="1" applyFont="1" applyFill="1" applyBorder="1" applyAlignment="1">
      <alignment/>
    </xf>
    <xf numFmtId="0" fontId="5" fillId="0" borderId="0" xfId="0" applyNumberFormat="1" applyFont="1" applyFill="1" applyBorder="1" applyAlignment="1">
      <alignment/>
    </xf>
    <xf numFmtId="0" fontId="6" fillId="0" borderId="0" xfId="0" applyNumberFormat="1" applyFont="1" applyFill="1" applyBorder="1" applyAlignment="1">
      <alignment horizontal="center"/>
    </xf>
    <xf numFmtId="0" fontId="6" fillId="0" borderId="0" xfId="0" applyNumberFormat="1"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horizontal="center"/>
    </xf>
    <xf numFmtId="0" fontId="21"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1" fillId="0" borderId="0" xfId="0" applyNumberFormat="1" applyFont="1" applyFill="1" applyAlignment="1">
      <alignment horizontal="right" vertical="center"/>
    </xf>
    <xf numFmtId="0" fontId="6" fillId="0" borderId="0" xfId="0" applyNumberFormat="1" applyFont="1" applyFill="1" applyAlignment="1">
      <alignment horizontal="right" vertical="center"/>
    </xf>
    <xf numFmtId="0" fontId="2" fillId="0" borderId="10" xfId="0" applyNumberFormat="1" applyFont="1" applyFill="1" applyBorder="1" applyAlignment="1">
      <alignment horizontal="left" vertical="center"/>
    </xf>
    <xf numFmtId="0" fontId="18" fillId="0" borderId="10" xfId="0" applyNumberFormat="1" applyFont="1" applyFill="1" applyBorder="1" applyAlignment="1">
      <alignment horizontal="center" vertical="center"/>
    </xf>
    <xf numFmtId="177" fontId="15" fillId="0" borderId="10" xfId="0" applyNumberFormat="1" applyFont="1" applyFill="1" applyBorder="1" applyAlignment="1">
      <alignment horizontal="center" vertical="center"/>
    </xf>
    <xf numFmtId="3" fontId="1" fillId="0" borderId="10" xfId="44" applyNumberFormat="1" applyFont="1" applyFill="1" applyBorder="1" applyAlignment="1">
      <alignment vertical="center" wrapText="1"/>
    </xf>
    <xf numFmtId="1" fontId="6" fillId="0" borderId="10" xfId="44" applyNumberFormat="1" applyFont="1" applyFill="1" applyBorder="1" applyAlignment="1">
      <alignment horizontal="center" vertical="center" wrapText="1"/>
    </xf>
    <xf numFmtId="3" fontId="1" fillId="0" borderId="10" xfId="44" applyNumberFormat="1" applyFont="1" applyFill="1" applyBorder="1" applyAlignment="1">
      <alignment horizontal="left" vertical="center" wrapText="1" indent="1"/>
    </xf>
    <xf numFmtId="3" fontId="6" fillId="0" borderId="10" xfId="44" applyNumberFormat="1" applyFont="1" applyFill="1" applyBorder="1" applyAlignment="1">
      <alignment horizontal="left" vertical="center" wrapText="1" indent="1"/>
    </xf>
    <xf numFmtId="3" fontId="1" fillId="0" borderId="10" xfId="44" applyNumberFormat="1" applyFont="1" applyFill="1" applyBorder="1" applyAlignment="1">
      <alignment horizontal="left" vertical="center" wrapText="1" indent="2"/>
    </xf>
    <xf numFmtId="1" fontId="6" fillId="0" borderId="10" xfId="44" applyNumberFormat="1" applyFont="1" applyFill="1" applyBorder="1" applyAlignment="1">
      <alignment horizontal="center" vertical="center" wrapText="1"/>
    </xf>
    <xf numFmtId="0" fontId="1" fillId="0" borderId="10" xfId="44" applyNumberFormat="1" applyFont="1" applyFill="1" applyBorder="1" applyAlignment="1">
      <alignment horizontal="left" vertical="center" wrapText="1" indent="2"/>
    </xf>
    <xf numFmtId="0" fontId="0" fillId="0" borderId="10" xfId="44" applyNumberFormat="1" applyFont="1" applyFill="1" applyBorder="1" applyAlignment="1">
      <alignment horizontal="left" vertical="center" wrapText="1" indent="2"/>
    </xf>
    <xf numFmtId="3" fontId="1" fillId="0" borderId="10" xfId="44" applyNumberFormat="1" applyFont="1" applyFill="1" applyBorder="1" applyAlignment="1">
      <alignment horizontal="left" vertical="center" wrapText="1"/>
    </xf>
    <xf numFmtId="0" fontId="1" fillId="0" borderId="10" xfId="44" applyNumberFormat="1" applyFont="1" applyFill="1" applyBorder="1" applyAlignment="1">
      <alignment horizontal="left" vertical="center" wrapText="1" indent="1"/>
    </xf>
    <xf numFmtId="1" fontId="15" fillId="0" borderId="10" xfId="44" applyNumberFormat="1" applyFont="1" applyFill="1" applyBorder="1" applyAlignment="1">
      <alignment horizontal="center" vertical="center" wrapText="1"/>
    </xf>
    <xf numFmtId="1" fontId="6" fillId="0" borderId="10" xfId="44" applyNumberFormat="1" applyFont="1" applyFill="1" applyBorder="1" applyAlignment="1">
      <alignment horizontal="center" vertical="center" wrapText="1"/>
    </xf>
    <xf numFmtId="1" fontId="1" fillId="0" borderId="10" xfId="44" applyNumberFormat="1" applyFont="1" applyFill="1" applyBorder="1" applyAlignment="1">
      <alignment horizontal="center" vertical="center" wrapText="1"/>
    </xf>
    <xf numFmtId="0" fontId="41" fillId="0" borderId="0" xfId="0" applyNumberFormat="1" applyFont="1" applyFill="1" applyBorder="1" applyAlignment="1">
      <alignment/>
    </xf>
    <xf numFmtId="0" fontId="0" fillId="0" borderId="0" xfId="0" applyNumberFormat="1" applyFont="1" applyFill="1" applyBorder="1" applyAlignment="1">
      <alignment vertical="center"/>
    </xf>
    <xf numFmtId="0" fontId="41" fillId="0" borderId="0" xfId="0" applyNumberFormat="1" applyFont="1" applyFill="1" applyBorder="1" applyAlignment="1">
      <alignment horizontal="center"/>
    </xf>
    <xf numFmtId="0" fontId="41" fillId="0" borderId="0" xfId="0" applyFont="1" applyFill="1" applyAlignment="1">
      <alignment/>
    </xf>
    <xf numFmtId="0" fontId="0" fillId="0" borderId="0" xfId="0" applyFill="1" applyAlignment="1">
      <alignment/>
    </xf>
    <xf numFmtId="0" fontId="67" fillId="0" borderId="0" xfId="0" applyNumberFormat="1" applyFont="1" applyFill="1" applyBorder="1" applyAlignment="1">
      <alignment/>
    </xf>
    <xf numFmtId="0" fontId="0" fillId="0" borderId="0" xfId="0" applyNumberFormat="1" applyFont="1" applyFill="1" applyAlignment="1">
      <alignment horizontal="right" vertical="center"/>
    </xf>
    <xf numFmtId="0" fontId="7" fillId="0" borderId="10" xfId="0" applyNumberFormat="1" applyFont="1" applyFill="1" applyBorder="1" applyAlignment="1">
      <alignment horizontal="center" vertical="center"/>
    </xf>
    <xf numFmtId="177" fontId="21" fillId="0" borderId="10" xfId="0" applyNumberFormat="1" applyFont="1" applyFill="1" applyBorder="1" applyAlignment="1">
      <alignment horizontal="left" vertical="center"/>
    </xf>
    <xf numFmtId="177" fontId="80" fillId="0" borderId="10" xfId="0" applyNumberFormat="1" applyFont="1" applyFill="1" applyBorder="1" applyAlignment="1">
      <alignment horizontal="center" vertical="center"/>
    </xf>
    <xf numFmtId="177" fontId="44" fillId="0" borderId="10" xfId="0" applyNumberFormat="1" applyFont="1" applyFill="1" applyBorder="1" applyAlignment="1">
      <alignment horizontal="center" vertical="center"/>
    </xf>
    <xf numFmtId="177" fontId="3" fillId="0" borderId="10" xfId="44" applyNumberFormat="1" applyFont="1" applyFill="1" applyBorder="1" applyAlignment="1">
      <alignment horizontal="left" vertical="center"/>
    </xf>
    <xf numFmtId="177" fontId="33" fillId="0" borderId="10" xfId="44" applyNumberFormat="1" applyFont="1" applyFill="1" applyBorder="1" applyAlignment="1">
      <alignment vertical="center"/>
    </xf>
    <xf numFmtId="176" fontId="21" fillId="0" borderId="10" xfId="0" applyNumberFormat="1" applyFont="1" applyFill="1" applyBorder="1" applyAlignment="1">
      <alignment horizontal="center" vertical="center"/>
    </xf>
    <xf numFmtId="176" fontId="21" fillId="0" borderId="10" xfId="0" applyNumberFormat="1" applyFont="1" applyFill="1" applyBorder="1" applyAlignment="1">
      <alignment horizontal="center" vertical="center"/>
    </xf>
    <xf numFmtId="177" fontId="21" fillId="0" borderId="10" xfId="0" applyNumberFormat="1" applyFont="1" applyFill="1" applyBorder="1" applyAlignment="1">
      <alignment horizontal="center" vertical="center"/>
    </xf>
    <xf numFmtId="177" fontId="21" fillId="0" borderId="10" xfId="0" applyNumberFormat="1" applyFont="1" applyFill="1" applyBorder="1" applyAlignment="1">
      <alignment horizontal="center" vertical="center"/>
    </xf>
    <xf numFmtId="177" fontId="23" fillId="0" borderId="10" xfId="44" applyNumberFormat="1" applyFont="1" applyFill="1" applyBorder="1" applyAlignment="1">
      <alignment horizontal="center" vertical="center"/>
    </xf>
    <xf numFmtId="177" fontId="44" fillId="0" borderId="10" xfId="0" applyNumberFormat="1" applyFont="1" applyFill="1" applyBorder="1" applyAlignment="1">
      <alignment horizontal="center" vertical="center"/>
    </xf>
    <xf numFmtId="177" fontId="3" fillId="0" borderId="10" xfId="44" applyNumberFormat="1" applyFont="1" applyFill="1" applyBorder="1" applyAlignment="1">
      <alignment vertical="center"/>
    </xf>
    <xf numFmtId="177" fontId="21" fillId="0" borderId="10" xfId="0" applyNumberFormat="1" applyFont="1" applyFill="1" applyBorder="1" applyAlignment="1">
      <alignment horizontal="center" vertical="center"/>
    </xf>
    <xf numFmtId="177" fontId="21" fillId="0" borderId="10" xfId="0" applyNumberFormat="1" applyFont="1" applyFill="1" applyBorder="1" applyAlignment="1">
      <alignment horizontal="center" vertical="center"/>
    </xf>
    <xf numFmtId="0" fontId="3" fillId="0" borderId="10" xfId="44" applyNumberFormat="1" applyFont="1" applyFill="1" applyBorder="1" applyAlignment="1">
      <alignment horizontal="left" vertical="center" wrapText="1"/>
    </xf>
    <xf numFmtId="0" fontId="3" fillId="0" borderId="10" xfId="44" applyNumberFormat="1" applyFont="1" applyFill="1" applyBorder="1" applyAlignment="1">
      <alignment vertical="center" wrapText="1"/>
    </xf>
    <xf numFmtId="0" fontId="33" fillId="0" borderId="10" xfId="44" applyNumberFormat="1" applyFont="1" applyFill="1" applyBorder="1" applyAlignment="1">
      <alignment horizontal="left" vertical="center" wrapText="1"/>
    </xf>
    <xf numFmtId="177" fontId="3" fillId="0" borderId="10" xfId="44" applyNumberFormat="1" applyFont="1" applyFill="1" applyBorder="1" applyAlignment="1">
      <alignment horizontal="center" vertical="center" wrapText="1"/>
    </xf>
    <xf numFmtId="177" fontId="3" fillId="0" borderId="10" xfId="44" applyNumberFormat="1" applyFont="1" applyFill="1" applyBorder="1" applyAlignment="1">
      <alignment horizontal="center" vertical="center" wrapText="1"/>
    </xf>
    <xf numFmtId="177" fontId="45" fillId="0" borderId="10" xfId="44" applyNumberFormat="1" applyFont="1" applyFill="1" applyBorder="1" applyAlignment="1">
      <alignment horizontal="center" vertical="center"/>
    </xf>
    <xf numFmtId="177" fontId="45" fillId="0" borderId="10" xfId="44" applyNumberFormat="1" applyFont="1" applyFill="1" applyBorder="1" applyAlignment="1">
      <alignment horizontal="center" vertical="center"/>
    </xf>
    <xf numFmtId="0" fontId="21" fillId="0" borderId="0" xfId="0" applyNumberFormat="1" applyFont="1" applyFill="1" applyBorder="1" applyAlignment="1">
      <alignment/>
    </xf>
    <xf numFmtId="0" fontId="30" fillId="0" borderId="0" xfId="0" applyNumberFormat="1" applyFont="1" applyFill="1" applyBorder="1" applyAlignment="1">
      <alignment/>
    </xf>
    <xf numFmtId="0" fontId="6" fillId="0" borderId="0" xfId="0" applyNumberFormat="1" applyFont="1" applyFill="1" applyBorder="1" applyAlignment="1">
      <alignment vertical="center"/>
    </xf>
    <xf numFmtId="0" fontId="0" fillId="0" borderId="0" xfId="0" applyFont="1" applyFill="1" applyAlignment="1">
      <alignment/>
    </xf>
    <xf numFmtId="0" fontId="2" fillId="0" borderId="0" xfId="0" applyNumberFormat="1" applyFont="1" applyFill="1" applyBorder="1" applyAlignment="1">
      <alignment horizontal="center"/>
    </xf>
    <xf numFmtId="0" fontId="67" fillId="10" borderId="0" xfId="0" applyNumberFormat="1" applyFont="1" applyFill="1" applyBorder="1" applyAlignment="1">
      <alignment vertical="center"/>
    </xf>
    <xf numFmtId="0" fontId="21" fillId="10" borderId="0" xfId="0" applyNumberFormat="1" applyFont="1" applyFill="1" applyBorder="1" applyAlignment="1">
      <alignment/>
    </xf>
    <xf numFmtId="0" fontId="21" fillId="10" borderId="0" xfId="0" applyNumberFormat="1" applyFont="1" applyFill="1" applyBorder="1" applyAlignment="1">
      <alignment horizontal="center"/>
    </xf>
    <xf numFmtId="0" fontId="8" fillId="10" borderId="0" xfId="0" applyNumberFormat="1" applyFont="1" applyFill="1" applyBorder="1" applyAlignment="1">
      <alignment horizontal="center"/>
    </xf>
    <xf numFmtId="0" fontId="30" fillId="10" borderId="0" xfId="0" applyNumberFormat="1" applyFont="1" applyFill="1" applyBorder="1" applyAlignment="1">
      <alignment horizontal="center"/>
    </xf>
    <xf numFmtId="0" fontId="6" fillId="10" borderId="0" xfId="0" applyNumberFormat="1" applyFont="1" applyFill="1" applyBorder="1" applyAlignment="1">
      <alignment vertical="center"/>
    </xf>
    <xf numFmtId="0" fontId="1" fillId="10" borderId="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81" fillId="0" borderId="10" xfId="0" applyNumberFormat="1" applyFont="1" applyFill="1" applyBorder="1" applyAlignment="1">
      <alignment horizontal="center" vertical="center"/>
    </xf>
    <xf numFmtId="177" fontId="2" fillId="0" borderId="10" xfId="0" applyNumberFormat="1" applyFont="1" applyFill="1" applyBorder="1" applyAlignment="1">
      <alignment horizontal="left" vertical="center"/>
    </xf>
    <xf numFmtId="177" fontId="12" fillId="0" borderId="10" xfId="0" applyNumberFormat="1" applyFont="1" applyFill="1" applyBorder="1" applyAlignment="1">
      <alignment horizontal="center" vertical="center"/>
    </xf>
    <xf numFmtId="177" fontId="16" fillId="0" borderId="10" xfId="0" applyNumberFormat="1" applyFont="1" applyFill="1" applyBorder="1" applyAlignment="1">
      <alignment horizontal="center" vertical="center"/>
    </xf>
    <xf numFmtId="177" fontId="6" fillId="0" borderId="10" xfId="44" applyNumberFormat="1" applyFont="1" applyFill="1" applyBorder="1" applyAlignment="1">
      <alignment horizontal="left" vertical="center"/>
    </xf>
    <xf numFmtId="177" fontId="1" fillId="0" borderId="10" xfId="44" applyNumberFormat="1" applyFont="1" applyFill="1" applyBorder="1" applyAlignment="1">
      <alignment vertical="center"/>
    </xf>
    <xf numFmtId="177" fontId="6" fillId="0" borderId="10" xfId="44"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1" fillId="0" borderId="10" xfId="44" applyNumberFormat="1" applyFont="1" applyFill="1" applyBorder="1" applyAlignment="1">
      <alignment vertical="center"/>
    </xf>
    <xf numFmtId="177" fontId="18" fillId="0" borderId="10" xfId="44" applyNumberFormat="1" applyFont="1" applyFill="1" applyBorder="1" applyAlignment="1">
      <alignment horizontal="center" vertical="center"/>
    </xf>
    <xf numFmtId="177" fontId="16"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6" fillId="0" borderId="10" xfId="44" applyNumberFormat="1" applyFont="1" applyFill="1" applyBorder="1" applyAlignment="1">
      <alignment vertical="center"/>
    </xf>
    <xf numFmtId="177" fontId="68" fillId="0" borderId="10" xfId="0" applyNumberFormat="1" applyFont="1" applyFill="1" applyBorder="1" applyAlignment="1">
      <alignment horizontal="left" vertical="center"/>
    </xf>
    <xf numFmtId="177" fontId="18" fillId="0" borderId="10" xfId="44" applyNumberFormat="1" applyFont="1" applyFill="1" applyBorder="1" applyAlignment="1">
      <alignment horizontal="center" vertical="center"/>
    </xf>
    <xf numFmtId="177" fontId="15" fillId="0" borderId="10" xfId="44" applyNumberFormat="1" applyFont="1" applyFill="1" applyBorder="1" applyAlignment="1">
      <alignment horizontal="center" vertical="center"/>
    </xf>
    <xf numFmtId="0" fontId="41" fillId="0" borderId="0" xfId="0" applyNumberFormat="1" applyFont="1" applyFill="1" applyBorder="1" applyAlignment="1">
      <alignment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wrapText="1"/>
    </xf>
    <xf numFmtId="0" fontId="0" fillId="0" borderId="0" xfId="0" applyFont="1" applyFill="1" applyAlignment="1">
      <alignment wrapText="1"/>
    </xf>
    <xf numFmtId="0" fontId="0" fillId="0" borderId="0" xfId="0" applyAlignment="1">
      <alignment wrapText="1"/>
    </xf>
    <xf numFmtId="0" fontId="67" fillId="10" borderId="0" xfId="0" applyNumberFormat="1" applyFont="1" applyFill="1" applyBorder="1" applyAlignment="1">
      <alignment vertical="center" wrapText="1"/>
    </xf>
    <xf numFmtId="0" fontId="21" fillId="10" borderId="0" xfId="0" applyNumberFormat="1" applyFont="1" applyFill="1" applyBorder="1" applyAlignment="1">
      <alignment wrapText="1"/>
    </xf>
    <xf numFmtId="0" fontId="8" fillId="10" borderId="0" xfId="0" applyNumberFormat="1" applyFont="1" applyFill="1" applyBorder="1" applyAlignment="1">
      <alignment horizontal="center" vertical="center" wrapText="1"/>
    </xf>
    <xf numFmtId="0" fontId="30" fillId="10" borderId="0" xfId="0" applyNumberFormat="1" applyFont="1" applyFill="1" applyBorder="1" applyAlignment="1">
      <alignment horizontal="center" vertical="center" wrapText="1"/>
    </xf>
    <xf numFmtId="0" fontId="2" fillId="0" borderId="0" xfId="0" applyFont="1" applyFill="1" applyAlignment="1">
      <alignment wrapText="1"/>
    </xf>
    <xf numFmtId="0" fontId="2" fillId="10" borderId="0" xfId="0" applyNumberFormat="1" applyFont="1" applyFill="1" applyBorder="1" applyAlignment="1">
      <alignment vertical="center" wrapText="1"/>
    </xf>
    <xf numFmtId="0" fontId="1" fillId="1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0" fontId="11" fillId="0" borderId="10" xfId="0" applyNumberFormat="1" applyFont="1" applyFill="1" applyBorder="1" applyAlignment="1">
      <alignment horizontal="center" vertical="center" wrapText="1"/>
    </xf>
    <xf numFmtId="0" fontId="81" fillId="0" borderId="10" xfId="0" applyNumberFormat="1" applyFont="1" applyFill="1" applyBorder="1" applyAlignment="1">
      <alignment horizontal="center" vertical="center" wrapText="1"/>
    </xf>
    <xf numFmtId="0" fontId="2" fillId="0" borderId="0" xfId="0" applyNumberFormat="1" applyFont="1" applyFill="1" applyBorder="1" applyAlignment="1">
      <alignment horizontal="center" wrapText="1"/>
    </xf>
    <xf numFmtId="177" fontId="2" fillId="0" borderId="10" xfId="0" applyNumberFormat="1" applyFont="1" applyFill="1" applyBorder="1" applyAlignment="1">
      <alignment horizontal="left" vertical="center" wrapText="1"/>
    </xf>
    <xf numFmtId="177" fontId="12" fillId="0" borderId="10" xfId="0" applyNumberFormat="1" applyFont="1" applyFill="1" applyBorder="1" applyAlignment="1">
      <alignment horizontal="left" vertical="center" wrapText="1"/>
    </xf>
    <xf numFmtId="177" fontId="16" fillId="0" borderId="10"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177" fontId="6" fillId="0" borderId="10" xfId="44" applyNumberFormat="1" applyFont="1" applyFill="1" applyBorder="1" applyAlignment="1">
      <alignment horizontal="left" vertical="center" wrapText="1"/>
    </xf>
    <xf numFmtId="177" fontId="1" fillId="0" borderId="10" xfId="44" applyNumberFormat="1" applyFont="1" applyFill="1" applyBorder="1" applyAlignment="1">
      <alignment vertical="center" wrapText="1"/>
    </xf>
    <xf numFmtId="177" fontId="6" fillId="0" borderId="10" xfId="44"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0" xfId="0" applyFont="1" applyFill="1" applyAlignment="1">
      <alignment wrapText="1"/>
    </xf>
    <xf numFmtId="177" fontId="6" fillId="0" borderId="10" xfId="44" applyNumberFormat="1" applyFont="1" applyFill="1" applyBorder="1" applyAlignment="1">
      <alignment horizontal="left" vertical="center" wrapText="1"/>
    </xf>
    <xf numFmtId="177" fontId="16" fillId="0" borderId="10" xfId="0" applyNumberFormat="1" applyFont="1" applyFill="1" applyBorder="1" applyAlignment="1">
      <alignment horizontal="left" vertical="center" wrapText="1"/>
    </xf>
    <xf numFmtId="177" fontId="6" fillId="0" borderId="10" xfId="44" applyNumberFormat="1" applyFont="1" applyFill="1" applyBorder="1" applyAlignment="1">
      <alignment vertical="center" wrapText="1"/>
    </xf>
    <xf numFmtId="0" fontId="12" fillId="0" borderId="10" xfId="0" applyFont="1" applyFill="1" applyBorder="1" applyAlignment="1">
      <alignment horizontal="center" vertical="center" wrapText="1"/>
    </xf>
    <xf numFmtId="0" fontId="0" fillId="18" borderId="0" xfId="0" applyFont="1" applyFill="1" applyBorder="1" applyAlignment="1" applyProtection="1">
      <alignment vertical="center"/>
      <protection/>
    </xf>
    <xf numFmtId="0" fontId="7" fillId="0" borderId="0" xfId="0" applyNumberFormat="1" applyFont="1" applyFill="1" applyBorder="1" applyAlignment="1" applyProtection="1">
      <alignment vertical="center"/>
      <protection/>
    </xf>
    <xf numFmtId="0" fontId="73" fillId="18" borderId="0" xfId="0" applyFont="1" applyFill="1" applyBorder="1" applyAlignment="1" applyProtection="1">
      <alignment horizontal="center" vertical="center"/>
      <protection/>
    </xf>
    <xf numFmtId="0" fontId="73" fillId="18" borderId="0" xfId="0" applyFont="1" applyFill="1" applyBorder="1" applyAlignment="1" applyProtection="1">
      <alignment vertical="center"/>
      <protection/>
    </xf>
    <xf numFmtId="0" fontId="0" fillId="18" borderId="0" xfId="0" applyFont="1" applyFill="1" applyBorder="1" applyAlignment="1" applyProtection="1">
      <alignment horizontal="right" vertical="center"/>
      <protection/>
    </xf>
    <xf numFmtId="0" fontId="10" fillId="0" borderId="10" xfId="42" applyFont="1" applyBorder="1" applyAlignment="1">
      <alignment horizontal="center" vertical="center" wrapText="1"/>
      <protection/>
    </xf>
    <xf numFmtId="0" fontId="15" fillId="0" borderId="10" xfId="42" applyFont="1" applyBorder="1" applyAlignment="1">
      <alignment horizontal="center" vertical="center" wrapText="1"/>
      <protection/>
    </xf>
    <xf numFmtId="176" fontId="2" fillId="0" borderId="10" xfId="42" applyNumberFormat="1" applyFont="1" applyBorder="1">
      <alignment vertical="center"/>
      <protection/>
    </xf>
    <xf numFmtId="0" fontId="46" fillId="0" borderId="10" xfId="42" applyFont="1" applyBorder="1" applyAlignment="1">
      <alignment horizontal="left" vertical="center" wrapText="1"/>
      <protection/>
    </xf>
    <xf numFmtId="0" fontId="6" fillId="0" borderId="10" xfId="42" applyFont="1" applyBorder="1" applyAlignment="1">
      <alignment horizontal="left" vertical="center" wrapText="1"/>
      <protection/>
    </xf>
    <xf numFmtId="176" fontId="6" fillId="0" borderId="10" xfId="42" applyNumberFormat="1" applyFont="1" applyBorder="1">
      <alignment vertical="center"/>
      <protection/>
    </xf>
    <xf numFmtId="176" fontId="6" fillId="0" borderId="10" xfId="42" applyNumberFormat="1" applyFont="1" applyBorder="1" applyAlignment="1">
      <alignment vertical="center" wrapText="1"/>
      <protection/>
    </xf>
    <xf numFmtId="0" fontId="15" fillId="0" borderId="10" xfId="0"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vertical="center" wrapText="1"/>
      <protection/>
    </xf>
    <xf numFmtId="0" fontId="4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justify" vertical="center"/>
      <protection/>
    </xf>
    <xf numFmtId="0" fontId="2" fillId="0" borderId="0" xfId="0" applyNumberFormat="1" applyFont="1" applyFill="1" applyBorder="1" applyAlignment="1">
      <alignment vertical="center" wrapText="1"/>
    </xf>
    <xf numFmtId="0" fontId="82" fillId="0" borderId="0" xfId="0" applyNumberFormat="1" applyFont="1" applyFill="1" applyAlignment="1">
      <alignment horizontal="center" vertical="center"/>
    </xf>
    <xf numFmtId="0" fontId="2" fillId="0" borderId="0" xfId="0" applyNumberFormat="1" applyFont="1" applyFill="1" applyAlignment="1">
      <alignment horizontal="right" vertical="center"/>
    </xf>
    <xf numFmtId="18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vertical="center" wrapText="1"/>
      <protection/>
    </xf>
    <xf numFmtId="49" fontId="5" fillId="0" borderId="10" xfId="0" applyNumberFormat="1" applyFont="1" applyFill="1" applyBorder="1" applyAlignment="1" applyProtection="1">
      <alignment horizontal="left" vertical="center" wrapText="1"/>
      <protection/>
    </xf>
    <xf numFmtId="49" fontId="25" fillId="0" borderId="10" xfId="16" applyNumberFormat="1" applyFont="1" applyFill="1" applyBorder="1" applyAlignment="1">
      <alignment horizontal="left" vertical="center" wrapText="1"/>
      <protection/>
    </xf>
    <xf numFmtId="0" fontId="3" fillId="0" borderId="0" xfId="0" applyNumberFormat="1" applyFont="1" applyFill="1" applyBorder="1" applyAlignment="1">
      <alignment vertical="center"/>
    </xf>
    <xf numFmtId="0" fontId="6"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9"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6" fillId="0" borderId="0" xfId="0" applyNumberFormat="1" applyFont="1" applyFill="1" applyBorder="1" applyAlignment="1">
      <alignment horizontal="center" vertical="center"/>
    </xf>
    <xf numFmtId="177" fontId="1" fillId="0" borderId="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10" fillId="0" borderId="10" xfId="0" applyNumberFormat="1" applyFont="1" applyFill="1" applyBorder="1" applyAlignment="1">
      <alignment horizontal="center" vertical="center"/>
    </xf>
    <xf numFmtId="0" fontId="16" fillId="0" borderId="10" xfId="0" applyFont="1" applyFill="1" applyBorder="1" applyAlignment="1" applyProtection="1">
      <alignment horizontal="left" vertical="center"/>
      <protection/>
    </xf>
    <xf numFmtId="0" fontId="12" fillId="0" borderId="10" xfId="0" applyNumberFormat="1" applyFont="1" applyFill="1" applyBorder="1" applyAlignment="1">
      <alignment horizontal="center" vertical="center"/>
    </xf>
    <xf numFmtId="177" fontId="16" fillId="0" borderId="10" xfId="0" applyNumberFormat="1" applyFont="1" applyFill="1" applyBorder="1" applyAlignment="1">
      <alignment horizontal="center" vertical="center" wrapText="1"/>
    </xf>
    <xf numFmtId="177" fontId="16"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16" fillId="0" borderId="10" xfId="0" applyNumberFormat="1" applyFont="1" applyFill="1" applyBorder="1" applyAlignment="1" applyProtection="1">
      <alignment horizontal="left" vertical="center"/>
      <protection/>
    </xf>
    <xf numFmtId="0" fontId="12" fillId="0" borderId="10" xfId="0" applyFont="1" applyFill="1" applyBorder="1" applyAlignment="1" applyProtection="1">
      <alignment horizontal="center" vertical="center"/>
      <protection/>
    </xf>
    <xf numFmtId="177" fontId="16" fillId="0" borderId="10" xfId="0" applyNumberFormat="1" applyFont="1" applyFill="1" applyBorder="1" applyAlignment="1" applyProtection="1">
      <alignment horizontal="center" vertical="center"/>
      <protection/>
    </xf>
    <xf numFmtId="177" fontId="2" fillId="0" borderId="10" xfId="0" applyNumberFormat="1" applyFont="1" applyFill="1" applyBorder="1" applyAlignment="1">
      <alignment horizontal="left" vertical="center"/>
    </xf>
    <xf numFmtId="0" fontId="1" fillId="0" borderId="10" xfId="0" applyNumberFormat="1" applyFont="1" applyFill="1" applyBorder="1" applyAlignment="1">
      <alignment horizontal="left" vertical="center" wrapText="1"/>
    </xf>
    <xf numFmtId="177" fontId="2" fillId="0" borderId="10" xfId="0" applyNumberFormat="1" applyFont="1" applyFill="1" applyBorder="1" applyAlignment="1">
      <alignment horizontal="center" vertical="center" wrapText="1"/>
    </xf>
    <xf numFmtId="177" fontId="6" fillId="0" borderId="10" xfId="0" applyNumberFormat="1" applyFont="1" applyFill="1" applyBorder="1" applyAlignment="1" applyProtection="1">
      <alignment horizontal="center" vertical="center" wrapText="1"/>
      <protection/>
    </xf>
    <xf numFmtId="177" fontId="68" fillId="0" borderId="10" xfId="0" applyNumberFormat="1" applyFont="1" applyFill="1" applyBorder="1" applyAlignment="1">
      <alignment horizontal="center" vertical="center" wrapText="1"/>
    </xf>
    <xf numFmtId="177" fontId="16" fillId="0" borderId="10" xfId="0" applyNumberFormat="1" applyFont="1" applyFill="1" applyBorder="1" applyAlignment="1">
      <alignment horizontal="center" vertical="center"/>
    </xf>
    <xf numFmtId="0" fontId="9" fillId="10" borderId="0" xfId="0" applyNumberFormat="1" applyFont="1" applyFill="1" applyBorder="1" applyAlignment="1">
      <alignment/>
    </xf>
    <xf numFmtId="0" fontId="6" fillId="0" borderId="0" xfId="0" applyNumberFormat="1" applyFont="1" applyFill="1" applyBorder="1" applyAlignment="1">
      <alignment/>
    </xf>
    <xf numFmtId="0" fontId="2" fillId="0" borderId="0" xfId="0" applyNumberFormat="1" applyFont="1" applyFill="1" applyBorder="1" applyAlignment="1">
      <alignment/>
    </xf>
    <xf numFmtId="0" fontId="3" fillId="18" borderId="0" xfId="0" applyNumberFormat="1" applyFont="1" applyFill="1" applyBorder="1" applyAlignment="1">
      <alignment/>
    </xf>
    <xf numFmtId="0" fontId="6" fillId="18" borderId="0" xfId="0" applyNumberFormat="1" applyFont="1" applyFill="1" applyBorder="1" applyAlignment="1">
      <alignment horizontal="center"/>
    </xf>
    <xf numFmtId="0" fontId="3" fillId="10" borderId="0" xfId="0" applyNumberFormat="1" applyFont="1" applyFill="1" applyBorder="1" applyAlignment="1">
      <alignment/>
    </xf>
    <xf numFmtId="0" fontId="19" fillId="18" borderId="0" xfId="0" applyNumberFormat="1" applyFont="1" applyFill="1" applyBorder="1" applyAlignment="1">
      <alignment vertical="center"/>
    </xf>
    <xf numFmtId="0" fontId="8" fillId="18" borderId="0" xfId="0" applyNumberFormat="1" applyFont="1" applyFill="1" applyAlignment="1">
      <alignment horizontal="center"/>
    </xf>
    <xf numFmtId="0" fontId="6" fillId="0" borderId="0" xfId="0" applyNumberFormat="1" applyFont="1" applyFill="1" applyBorder="1" applyAlignment="1">
      <alignment horizontal="center" vertical="center"/>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xf>
    <xf numFmtId="0" fontId="10"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12" fillId="0" borderId="10" xfId="0" applyNumberFormat="1" applyFont="1" applyFill="1" applyBorder="1" applyAlignment="1">
      <alignment vertical="center" wrapText="1"/>
    </xf>
    <xf numFmtId="0" fontId="6" fillId="0" borderId="10" xfId="0" applyNumberFormat="1" applyFont="1" applyFill="1" applyBorder="1" applyAlignment="1">
      <alignment/>
    </xf>
    <xf numFmtId="0" fontId="0"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16"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2" fillId="0" borderId="10" xfId="0" applyNumberFormat="1" applyFont="1" applyFill="1" applyBorder="1" applyAlignment="1">
      <alignment horizontal="left" vertical="center" wrapText="1"/>
    </xf>
    <xf numFmtId="0" fontId="68"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xf>
    <xf numFmtId="0" fontId="68"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69" fillId="0" borderId="10" xfId="0" applyNumberFormat="1" applyFont="1" applyFill="1" applyBorder="1" applyAlignment="1">
      <alignment vertical="center" wrapText="1"/>
    </xf>
    <xf numFmtId="0" fontId="6" fillId="0" borderId="10" xfId="0" applyNumberFormat="1" applyFont="1" applyFill="1" applyBorder="1" applyAlignment="1">
      <alignment vertical="center"/>
    </xf>
    <xf numFmtId="0" fontId="6" fillId="0" borderId="10" xfId="0" applyNumberFormat="1" applyFont="1" applyFill="1" applyBorder="1" applyAlignment="1">
      <alignment vertical="center"/>
    </xf>
    <xf numFmtId="0" fontId="79" fillId="0" borderId="10" xfId="0" applyNumberFormat="1" applyFont="1" applyFill="1" applyBorder="1" applyAlignment="1">
      <alignment horizontal="center" vertical="center" wrapText="1"/>
    </xf>
    <xf numFmtId="0" fontId="3" fillId="0" borderId="0" xfId="0" applyNumberFormat="1" applyFont="1" applyFill="1" applyBorder="1" applyAlignment="1">
      <alignment/>
    </xf>
    <xf numFmtId="0" fontId="6" fillId="0" borderId="0" xfId="0" applyNumberFormat="1" applyFont="1" applyFill="1" applyBorder="1" applyAlignment="1">
      <alignment/>
    </xf>
    <xf numFmtId="176" fontId="6" fillId="0" borderId="0" xfId="0" applyNumberFormat="1" applyFont="1" applyFill="1" applyBorder="1" applyAlignment="1">
      <alignment horizontal="center"/>
    </xf>
    <xf numFmtId="0" fontId="19" fillId="0" borderId="0" xfId="0" applyNumberFormat="1" applyFont="1" applyFill="1" applyBorder="1" applyAlignment="1">
      <alignment/>
    </xf>
    <xf numFmtId="176" fontId="3" fillId="0" borderId="0" xfId="0" applyNumberFormat="1" applyFont="1" applyFill="1" applyBorder="1" applyAlignment="1">
      <alignment horizontal="center"/>
    </xf>
    <xf numFmtId="0" fontId="9" fillId="10" borderId="0" xfId="0" applyNumberFormat="1" applyFont="1" applyFill="1" applyBorder="1" applyAlignment="1">
      <alignment horizontal="center"/>
    </xf>
    <xf numFmtId="0" fontId="6" fillId="10" borderId="9" xfId="0" applyNumberFormat="1" applyFont="1" applyFill="1" applyBorder="1" applyAlignment="1">
      <alignment horizontal="center"/>
    </xf>
    <xf numFmtId="176" fontId="6" fillId="10" borderId="9" xfId="0" applyNumberFormat="1" applyFont="1" applyFill="1" applyBorder="1" applyAlignment="1">
      <alignment horizontal="right"/>
    </xf>
    <xf numFmtId="0" fontId="10" fillId="10" borderId="10" xfId="0" applyNumberFormat="1" applyFont="1" applyFill="1" applyBorder="1" applyAlignment="1">
      <alignment horizontal="center" vertical="center"/>
    </xf>
    <xf numFmtId="176" fontId="10" fillId="18" borderId="10" xfId="0" applyNumberFormat="1" applyFont="1" applyFill="1" applyBorder="1" applyAlignment="1">
      <alignment horizontal="center" vertical="center"/>
    </xf>
    <xf numFmtId="0" fontId="18" fillId="10" borderId="10" xfId="0" applyNumberFormat="1" applyFont="1" applyFill="1" applyBorder="1" applyAlignment="1">
      <alignment horizontal="center" vertical="center"/>
    </xf>
    <xf numFmtId="0" fontId="18" fillId="10" borderId="10" xfId="0" applyNumberFormat="1" applyFont="1" applyFill="1" applyBorder="1" applyAlignment="1">
      <alignment horizontal="center" vertical="center"/>
    </xf>
    <xf numFmtId="176" fontId="15" fillId="18" borderId="10" xfId="0" applyNumberFormat="1" applyFont="1" applyFill="1" applyBorder="1" applyAlignment="1">
      <alignment horizontal="center" vertical="center"/>
    </xf>
    <xf numFmtId="0" fontId="6" fillId="10" borderId="10" xfId="0" applyNumberFormat="1" applyFont="1" applyFill="1" applyBorder="1" applyAlignment="1">
      <alignment horizontal="left" vertical="center"/>
    </xf>
    <xf numFmtId="177" fontId="6" fillId="18" borderId="10" xfId="44" applyNumberFormat="1" applyFont="1" applyFill="1" applyBorder="1" applyAlignment="1">
      <alignment horizontal="center" vertical="center"/>
    </xf>
    <xf numFmtId="177" fontId="6" fillId="10" borderId="10" xfId="0" applyNumberFormat="1" applyFont="1" applyFill="1" applyBorder="1" applyAlignment="1">
      <alignment horizontal="left" vertical="center"/>
    </xf>
    <xf numFmtId="0" fontId="18" fillId="10" borderId="10" xfId="0" applyNumberFormat="1" applyFont="1" applyFill="1" applyBorder="1" applyAlignment="1">
      <alignment horizontal="center" vertical="center" wrapText="1"/>
    </xf>
    <xf numFmtId="177" fontId="15" fillId="18" borderId="10" xfId="0" applyNumberFormat="1" applyFont="1" applyFill="1" applyBorder="1" applyAlignment="1">
      <alignment horizontal="center" vertical="center" wrapText="1"/>
    </xf>
    <xf numFmtId="0" fontId="6" fillId="10" borderId="10" xfId="0" applyNumberFormat="1" applyFont="1" applyFill="1" applyBorder="1" applyAlignment="1">
      <alignment horizontal="left" vertical="center" wrapText="1"/>
    </xf>
    <xf numFmtId="177" fontId="6" fillId="18" borderId="10" xfId="0" applyNumberFormat="1" applyFont="1" applyFill="1" applyBorder="1" applyAlignment="1">
      <alignment horizontal="center" vertical="center" wrapText="1"/>
    </xf>
    <xf numFmtId="0" fontId="1" fillId="0" borderId="0" xfId="0" applyNumberFormat="1" applyFont="1" applyFill="1" applyBorder="1" applyAlignment="1">
      <alignment/>
    </xf>
    <xf numFmtId="177" fontId="6" fillId="10" borderId="10" xfId="0" applyNumberFormat="1" applyFont="1" applyFill="1" applyBorder="1" applyAlignment="1">
      <alignment vertical="center"/>
    </xf>
    <xf numFmtId="177" fontId="15" fillId="18" borderId="10" xfId="0" applyNumberFormat="1" applyFont="1" applyFill="1" applyBorder="1" applyAlignment="1">
      <alignment horizontal="center" vertical="center"/>
    </xf>
    <xf numFmtId="0" fontId="8" fillId="10" borderId="0" xfId="0" applyNumberFormat="1" applyFont="1" applyFill="1" applyBorder="1" applyAlignment="1">
      <alignment/>
    </xf>
    <xf numFmtId="0" fontId="1" fillId="10" borderId="0" xfId="0" applyNumberFormat="1" applyFont="1" applyFill="1" applyBorder="1" applyAlignment="1">
      <alignment/>
    </xf>
    <xf numFmtId="0" fontId="33" fillId="10" borderId="0" xfId="0" applyNumberFormat="1" applyFont="1" applyFill="1" applyBorder="1" applyAlignment="1">
      <alignment/>
    </xf>
    <xf numFmtId="0" fontId="1" fillId="0" borderId="0" xfId="0" applyNumberFormat="1" applyFont="1" applyFill="1" applyBorder="1" applyAlignment="1">
      <alignment/>
    </xf>
    <xf numFmtId="0" fontId="19" fillId="10" borderId="0" xfId="0" applyNumberFormat="1" applyFont="1" applyFill="1" applyBorder="1" applyAlignment="1">
      <alignment/>
    </xf>
    <xf numFmtId="0" fontId="6" fillId="10" borderId="0" xfId="0" applyNumberFormat="1" applyFont="1" applyFill="1" applyBorder="1" applyAlignment="1">
      <alignment/>
    </xf>
    <xf numFmtId="0" fontId="6" fillId="10" borderId="0" xfId="0" applyNumberFormat="1" applyFont="1" applyFill="1" applyBorder="1" applyAlignment="1">
      <alignment horizontal="center"/>
    </xf>
    <xf numFmtId="0" fontId="6" fillId="10" borderId="0" xfId="0" applyNumberFormat="1" applyFont="1" applyFill="1" applyBorder="1" applyAlignment="1">
      <alignment horizontal="center" vertical="center"/>
    </xf>
    <xf numFmtId="0" fontId="1" fillId="10" borderId="0" xfId="0" applyNumberFormat="1" applyFont="1" applyFill="1" applyBorder="1" applyAlignment="1">
      <alignment horizontal="right" vertical="center"/>
    </xf>
    <xf numFmtId="0" fontId="6" fillId="10" borderId="10" xfId="0" applyNumberFormat="1" applyFont="1" applyFill="1" applyBorder="1" applyAlignment="1">
      <alignment horizontal="center" vertical="center"/>
    </xf>
    <xf numFmtId="0" fontId="6" fillId="10" borderId="10" xfId="0" applyNumberFormat="1" applyFont="1" applyFill="1" applyBorder="1" applyAlignment="1">
      <alignment vertical="center"/>
    </xf>
    <xf numFmtId="0" fontId="18" fillId="10" borderId="10" xfId="0" applyNumberFormat="1" applyFont="1" applyFill="1" applyBorder="1" applyAlignment="1">
      <alignment horizontal="left" vertical="center"/>
    </xf>
    <xf numFmtId="0" fontId="6" fillId="10" borderId="10" xfId="0" applyNumberFormat="1" applyFont="1" applyFill="1" applyBorder="1" applyAlignment="1">
      <alignment vertical="center"/>
    </xf>
    <xf numFmtId="177" fontId="6" fillId="18" borderId="10" xfId="0" applyNumberFormat="1" applyFont="1" applyFill="1" applyBorder="1" applyAlignment="1">
      <alignment horizontal="center" vertical="center"/>
    </xf>
    <xf numFmtId="0" fontId="6" fillId="10" borderId="10" xfId="0" applyNumberFormat="1" applyFont="1" applyFill="1" applyBorder="1" applyAlignment="1">
      <alignment horizontal="left" vertical="center"/>
    </xf>
    <xf numFmtId="0" fontId="6" fillId="10" borderId="10" xfId="0" applyNumberFormat="1" applyFont="1" applyFill="1" applyBorder="1" applyAlignment="1">
      <alignment vertical="center" wrapText="1"/>
    </xf>
    <xf numFmtId="0" fontId="2" fillId="10" borderId="10" xfId="0" applyNumberFormat="1" applyFont="1" applyFill="1" applyBorder="1" applyAlignment="1">
      <alignment horizontal="left" vertical="center" wrapText="1"/>
    </xf>
    <xf numFmtId="0" fontId="79" fillId="10" borderId="10" xfId="0" applyNumberFormat="1" applyFont="1" applyFill="1" applyBorder="1" applyAlignment="1">
      <alignment vertical="center" wrapText="1"/>
    </xf>
    <xf numFmtId="177" fontId="16" fillId="18" borderId="10" xfId="0" applyNumberFormat="1" applyFont="1" applyFill="1" applyBorder="1" applyAlignment="1">
      <alignment horizontal="center" vertical="center" wrapText="1"/>
    </xf>
    <xf numFmtId="0" fontId="2" fillId="10" borderId="10" xfId="0" applyNumberFormat="1" applyFont="1" applyFill="1" applyBorder="1" applyAlignment="1">
      <alignment vertical="center" wrapText="1"/>
    </xf>
    <xf numFmtId="0" fontId="2" fillId="18" borderId="10" xfId="0" applyNumberFormat="1" applyFont="1" applyFill="1" applyBorder="1" applyAlignment="1">
      <alignment horizontal="center" vertical="center" wrapText="1"/>
    </xf>
    <xf numFmtId="177" fontId="2" fillId="18" borderId="10" xfId="0" applyNumberFormat="1" applyFont="1" applyFill="1" applyBorder="1" applyAlignment="1">
      <alignment horizontal="center" vertical="center" wrapText="1"/>
    </xf>
    <xf numFmtId="177" fontId="6" fillId="18" borderId="10" xfId="0" applyNumberFormat="1" applyFont="1" applyFill="1" applyBorder="1" applyAlignment="1">
      <alignment horizontal="center"/>
    </xf>
    <xf numFmtId="0" fontId="68" fillId="10" borderId="10" xfId="0" applyNumberFormat="1" applyFont="1" applyFill="1" applyBorder="1" applyAlignment="1">
      <alignment vertical="center" wrapText="1"/>
    </xf>
    <xf numFmtId="0" fontId="33" fillId="18" borderId="0" xfId="0" applyNumberFormat="1" applyFont="1" applyFill="1" applyBorder="1" applyAlignment="1">
      <alignment/>
    </xf>
    <xf numFmtId="0" fontId="68" fillId="18" borderId="10" xfId="0" applyNumberFormat="1" applyFont="1" applyFill="1" applyBorder="1" applyAlignment="1">
      <alignment vertical="center" wrapText="1"/>
    </xf>
    <xf numFmtId="0" fontId="79" fillId="10" borderId="10" xfId="0" applyNumberFormat="1" applyFont="1" applyFill="1" applyBorder="1" applyAlignment="1">
      <alignment horizontal="center" vertical="center" wrapText="1"/>
    </xf>
  </cellXfs>
  <cellStyles count="65">
    <cellStyle name="Normal" xfId="0"/>
    <cellStyle name="常规_三公经费表" xfId="15"/>
    <cellStyle name="常规_项目支出" xfId="16"/>
    <cellStyle name="常规 4 2 2" xfId="17"/>
    <cellStyle name="常规 4 4" xfId="18"/>
    <cellStyle name="常规_2016年省级国有资本经营支出预算表" xfId="19"/>
    <cellStyle name="常规 4 2" xfId="20"/>
    <cellStyle name="Normal 2 2" xfId="21"/>
    <cellStyle name="40% - 强调文字颜色 6" xfId="22"/>
    <cellStyle name="20% - 强调文字颜色 6" xfId="23"/>
    <cellStyle name="强调文字颜色 6" xfId="24"/>
    <cellStyle name="40% - 强调文字颜色 5" xfId="25"/>
    <cellStyle name="20% - 强调文字颜色 5" xfId="26"/>
    <cellStyle name="强调文字颜色 5" xfId="27"/>
    <cellStyle name="40% - 强调文字颜色 4" xfId="28"/>
    <cellStyle name="标题 3" xfId="29"/>
    <cellStyle name="解释性文本" xfId="30"/>
    <cellStyle name="汇总" xfId="31"/>
    <cellStyle name="Percent" xfId="32"/>
    <cellStyle name="Comma" xfId="33"/>
    <cellStyle name="常规 3 2" xfId="34"/>
    <cellStyle name="标题 2" xfId="35"/>
    <cellStyle name="Currency [0]" xfId="36"/>
    <cellStyle name="常规 4" xfId="37"/>
    <cellStyle name="60% - 强调文字颜色 4" xfId="38"/>
    <cellStyle name="警告文本" xfId="39"/>
    <cellStyle name="Normal" xfId="40"/>
    <cellStyle name="20% - 强调文字颜色 2" xfId="41"/>
    <cellStyle name="常规 5" xfId="42"/>
    <cellStyle name="60% - 强调文字颜色 5" xfId="43"/>
    <cellStyle name="常规_21湖北省2015年地方财政预算表（20150331报部）" xfId="44"/>
    <cellStyle name="标题 1" xfId="45"/>
    <cellStyle name="Hyperlink" xfId="46"/>
    <cellStyle name="20% - 强调文字颜色 3" xfId="47"/>
    <cellStyle name="Currency" xfId="48"/>
    <cellStyle name="20% - 强调文字颜色 4" xfId="49"/>
    <cellStyle name="计算" xfId="50"/>
    <cellStyle name="Followed Hyperlink" xfId="51"/>
    <cellStyle name="Comma [0]" xfId="52"/>
    <cellStyle name="强调文字颜色 4" xfId="53"/>
    <cellStyle name="40% - 强调文字颜色 3" xfId="54"/>
    <cellStyle name="常规 2 2" xfId="55"/>
    <cellStyle name="60% - 强调文字颜色 6" xfId="56"/>
    <cellStyle name="输入" xfId="57"/>
    <cellStyle name="Normal 2" xfId="58"/>
    <cellStyle name="输出" xfId="59"/>
    <cellStyle name="检查单元格" xfId="60"/>
    <cellStyle name="链接单元格" xfId="61"/>
    <cellStyle name="60% - 强调文字颜色 1" xfId="62"/>
    <cellStyle name="常规 3" xfId="63"/>
    <cellStyle name="60% - 强调文字颜色 3" xfId="64"/>
    <cellStyle name="注释" xfId="65"/>
    <cellStyle name="标题" xfId="66"/>
    <cellStyle name="好" xfId="67"/>
    <cellStyle name="标题 4" xfId="68"/>
    <cellStyle name="强调文字颜色 1" xfId="69"/>
    <cellStyle name="适中" xfId="70"/>
    <cellStyle name="20% - 强调文字颜色 1" xfId="71"/>
    <cellStyle name="差" xfId="72"/>
    <cellStyle name="强调文字颜色 2" xfId="73"/>
    <cellStyle name="40% - 强调文字颜色 1" xfId="74"/>
    <cellStyle name="常规 2" xfId="75"/>
    <cellStyle name="60% - 强调文字颜色 2" xfId="76"/>
    <cellStyle name="40% - 强调文字颜色 2" xfId="77"/>
    <cellStyle name="强调文字颜色 3"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me\ccft\Downloads\qq-files\876462294\file_recv\2&#12289;&#38543;&#24030;&#24066;2023&#24180;&#39044;&#31639;&#33609;&#26696;-&#38468;&#34920;20-41&#65288;1.1%20%2014&#65306;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全市公共预算收入 "/>
      <sheetName val="21、全市公共预算支出 "/>
      <sheetName val="22、本级公共预算收入"/>
      <sheetName val="23、本级公共预算支出"/>
      <sheetName val="24、政府经济分类"/>
      <sheetName val="25、基本支出"/>
      <sheetName val="26、一般债务限额"/>
      <sheetName val="27、市级对下转移支付表"/>
      <sheetName val="28、全市政府基金收入 "/>
      <sheetName val="29、全市政府基金支出"/>
      <sheetName val="30、本级政府基金收入"/>
      <sheetName val="31、本级政府性基金支出"/>
      <sheetName val="32、专项债务限额"/>
      <sheetName val="33、全市社保基金收入"/>
      <sheetName val="34、全市社保基金支出"/>
      <sheetName val="35、本级社保基金收入"/>
      <sheetName val="36、本级社保基金支出"/>
      <sheetName val="37、本级社保基金结余"/>
      <sheetName val="38、全市国有资本经营预算收入"/>
      <sheetName val="39、全市国有资本经营预算支出"/>
      <sheetName val="40、本级国有资本经营预算收入"/>
      <sheetName val="41、本级国有资本经营预算支出"/>
    </sheetNames>
    <sheetDataSet>
      <sheetData sheetId="2">
        <row r="112">
          <cell r="C112">
            <v>457132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9"/>
  <sheetViews>
    <sheetView showZeros="0" zoomScaleSheetLayoutView="100" workbookViewId="0" topLeftCell="A1">
      <selection activeCell="H20" sqref="H20"/>
    </sheetView>
  </sheetViews>
  <sheetFormatPr defaultColWidth="9.00390625" defaultRowHeight="14.25" customHeight="1"/>
  <cols>
    <col min="1" max="1" width="17.375" style="862" customWidth="1"/>
    <col min="2" max="2" width="50.75390625" style="862" customWidth="1"/>
    <col min="3" max="3" width="13.125" style="863" customWidth="1"/>
    <col min="4" max="248" width="9.00390625" style="862" customWidth="1"/>
    <col min="249" max="16384" width="9.00390625" style="862" customWidth="1"/>
  </cols>
  <sheetData>
    <row r="1" spans="1:3" ht="19.5" customHeight="1">
      <c r="A1" s="864" t="s">
        <v>0</v>
      </c>
      <c r="B1" s="812"/>
      <c r="C1" s="865"/>
    </row>
    <row r="2" spans="1:3" s="860" customFormat="1" ht="25.5">
      <c r="A2" s="704" t="s">
        <v>1</v>
      </c>
      <c r="B2" s="842"/>
      <c r="C2" s="866"/>
    </row>
    <row r="3" spans="1:3" s="861" customFormat="1" ht="29.25" customHeight="1">
      <c r="A3" s="867"/>
      <c r="B3" s="867"/>
      <c r="C3" s="868" t="s">
        <v>2</v>
      </c>
    </row>
    <row r="4" spans="1:3" s="861" customFormat="1" ht="21.75" customHeight="1">
      <c r="A4" s="869" t="s">
        <v>3</v>
      </c>
      <c r="B4" s="869" t="s">
        <v>4</v>
      </c>
      <c r="C4" s="845" t="s">
        <v>5</v>
      </c>
    </row>
    <row r="5" spans="1:3" s="861" customFormat="1" ht="21.75" customHeight="1">
      <c r="A5" s="870"/>
      <c r="B5" s="871" t="s">
        <v>6</v>
      </c>
      <c r="C5" s="859">
        <f>C6+C22</f>
        <v>506098.63</v>
      </c>
    </row>
    <row r="6" spans="1:3" s="861" customFormat="1" ht="21.75" customHeight="1">
      <c r="A6" s="850">
        <v>101</v>
      </c>
      <c r="B6" s="872" t="s">
        <v>7</v>
      </c>
      <c r="C6" s="873">
        <f>SUM(C7:C21)</f>
        <v>344407.63</v>
      </c>
    </row>
    <row r="7" spans="1:3" s="861" customFormat="1" ht="21.75" customHeight="1">
      <c r="A7" s="850">
        <v>10101</v>
      </c>
      <c r="B7" s="872" t="s">
        <v>8</v>
      </c>
      <c r="C7" s="873">
        <v>139255.63</v>
      </c>
    </row>
    <row r="8" spans="1:3" s="861" customFormat="1" ht="21.75" customHeight="1">
      <c r="A8" s="850">
        <v>10104</v>
      </c>
      <c r="B8" s="872" t="s">
        <v>9</v>
      </c>
      <c r="C8" s="873">
        <v>47707</v>
      </c>
    </row>
    <row r="9" spans="1:3" s="861" customFormat="1" ht="21.75" customHeight="1">
      <c r="A9" s="850">
        <v>10106</v>
      </c>
      <c r="B9" s="872" t="s">
        <v>10</v>
      </c>
      <c r="C9" s="873">
        <v>9712</v>
      </c>
    </row>
    <row r="10" spans="1:3" s="861" customFormat="1" ht="21.75" customHeight="1">
      <c r="A10" s="850">
        <v>10107</v>
      </c>
      <c r="B10" s="872" t="s">
        <v>11</v>
      </c>
      <c r="C10" s="873">
        <v>8164</v>
      </c>
    </row>
    <row r="11" spans="1:3" s="861" customFormat="1" ht="21.75" customHeight="1">
      <c r="A11" s="850">
        <v>10109</v>
      </c>
      <c r="B11" s="872" t="s">
        <v>12</v>
      </c>
      <c r="C11" s="873">
        <v>31509</v>
      </c>
    </row>
    <row r="12" spans="1:3" s="861" customFormat="1" ht="21.75" customHeight="1">
      <c r="A12" s="850">
        <v>10110</v>
      </c>
      <c r="B12" s="872" t="s">
        <v>13</v>
      </c>
      <c r="C12" s="873">
        <v>11827</v>
      </c>
    </row>
    <row r="13" spans="1:3" s="861" customFormat="1" ht="21.75" customHeight="1">
      <c r="A13" s="850">
        <v>10111</v>
      </c>
      <c r="B13" s="872" t="s">
        <v>14</v>
      </c>
      <c r="C13" s="873">
        <v>6121</v>
      </c>
    </row>
    <row r="14" spans="1:3" s="861" customFormat="1" ht="21.75" customHeight="1">
      <c r="A14" s="850">
        <v>10112</v>
      </c>
      <c r="B14" s="872" t="s">
        <v>15</v>
      </c>
      <c r="C14" s="873">
        <v>8045</v>
      </c>
    </row>
    <row r="15" spans="1:3" s="861" customFormat="1" ht="21.75" customHeight="1">
      <c r="A15" s="850">
        <v>10113</v>
      </c>
      <c r="B15" s="872" t="s">
        <v>16</v>
      </c>
      <c r="C15" s="873">
        <v>15751</v>
      </c>
    </row>
    <row r="16" spans="1:3" s="861" customFormat="1" ht="21.75" customHeight="1">
      <c r="A16" s="850">
        <v>10114</v>
      </c>
      <c r="B16" s="872" t="s">
        <v>17</v>
      </c>
      <c r="C16" s="873">
        <v>9983</v>
      </c>
    </row>
    <row r="17" spans="1:3" s="861" customFormat="1" ht="21.75" customHeight="1">
      <c r="A17" s="850">
        <v>10118</v>
      </c>
      <c r="B17" s="872" t="s">
        <v>18</v>
      </c>
      <c r="C17" s="873">
        <v>27168</v>
      </c>
    </row>
    <row r="18" spans="1:3" s="861" customFormat="1" ht="21.75" customHeight="1">
      <c r="A18" s="850">
        <v>10119</v>
      </c>
      <c r="B18" s="872" t="s">
        <v>19</v>
      </c>
      <c r="C18" s="873">
        <v>28517</v>
      </c>
    </row>
    <row r="19" spans="1:3" s="861" customFormat="1" ht="21.75" customHeight="1">
      <c r="A19" s="850">
        <v>10120</v>
      </c>
      <c r="B19" s="872" t="s">
        <v>20</v>
      </c>
      <c r="C19" s="873">
        <v>0</v>
      </c>
    </row>
    <row r="20" spans="1:3" s="861" customFormat="1" ht="21.75" customHeight="1">
      <c r="A20" s="850">
        <v>10121</v>
      </c>
      <c r="B20" s="872" t="s">
        <v>21</v>
      </c>
      <c r="C20" s="873">
        <v>539</v>
      </c>
    </row>
    <row r="21" spans="1:3" s="861" customFormat="1" ht="21.75" customHeight="1">
      <c r="A21" s="850">
        <v>10199</v>
      </c>
      <c r="B21" s="872" t="s">
        <v>22</v>
      </c>
      <c r="C21" s="873">
        <v>109</v>
      </c>
    </row>
    <row r="22" spans="1:3" s="861" customFormat="1" ht="21.75" customHeight="1">
      <c r="A22" s="850">
        <v>103</v>
      </c>
      <c r="B22" s="874" t="s">
        <v>23</v>
      </c>
      <c r="C22" s="873">
        <f>SUM(C23:C30)</f>
        <v>161691</v>
      </c>
    </row>
    <row r="23" spans="1:3" s="861" customFormat="1" ht="21.75" customHeight="1">
      <c r="A23" s="850">
        <v>10302</v>
      </c>
      <c r="B23" s="874" t="s">
        <v>24</v>
      </c>
      <c r="C23" s="873">
        <v>22926</v>
      </c>
    </row>
    <row r="24" spans="1:3" s="861" customFormat="1" ht="21.75" customHeight="1">
      <c r="A24" s="850">
        <v>10304</v>
      </c>
      <c r="B24" s="872" t="s">
        <v>25</v>
      </c>
      <c r="C24" s="873">
        <v>21545</v>
      </c>
    </row>
    <row r="25" spans="1:3" s="861" customFormat="1" ht="21.75" customHeight="1">
      <c r="A25" s="850">
        <v>10305</v>
      </c>
      <c r="B25" s="872" t="s">
        <v>26</v>
      </c>
      <c r="C25" s="873">
        <v>31059</v>
      </c>
    </row>
    <row r="26" spans="1:3" s="861" customFormat="1" ht="21.75" customHeight="1">
      <c r="A26" s="850">
        <v>10306</v>
      </c>
      <c r="B26" s="872" t="s">
        <v>27</v>
      </c>
      <c r="C26" s="873">
        <v>0</v>
      </c>
    </row>
    <row r="27" spans="1:3" s="861" customFormat="1" ht="21.75" customHeight="1">
      <c r="A27" s="850">
        <v>10307</v>
      </c>
      <c r="B27" s="872" t="s">
        <v>28</v>
      </c>
      <c r="C27" s="873">
        <v>73793</v>
      </c>
    </row>
    <row r="28" spans="1:3" s="861" customFormat="1" ht="21.75" customHeight="1">
      <c r="A28" s="850">
        <v>10308</v>
      </c>
      <c r="B28" s="875" t="s">
        <v>29</v>
      </c>
      <c r="C28" s="873">
        <v>332</v>
      </c>
    </row>
    <row r="29" spans="1:3" s="861" customFormat="1" ht="21.75" customHeight="1">
      <c r="A29" s="850">
        <v>10309</v>
      </c>
      <c r="B29" s="875" t="s">
        <v>30</v>
      </c>
      <c r="C29" s="873">
        <v>11723</v>
      </c>
    </row>
    <row r="30" spans="1:3" s="861" customFormat="1" ht="21.75" customHeight="1">
      <c r="A30" s="850">
        <v>10399</v>
      </c>
      <c r="B30" s="875" t="s">
        <v>31</v>
      </c>
      <c r="C30" s="873">
        <v>313</v>
      </c>
    </row>
    <row r="31" spans="1:3" s="861" customFormat="1" ht="21.75" customHeight="1">
      <c r="A31" s="876">
        <v>110</v>
      </c>
      <c r="B31" s="877" t="s">
        <v>32</v>
      </c>
      <c r="C31" s="878">
        <f>SUM(C32:C38)</f>
        <v>1721403.71</v>
      </c>
    </row>
    <row r="32" spans="1:3" s="861" customFormat="1" ht="21.75" customHeight="1">
      <c r="A32" s="876">
        <v>11001</v>
      </c>
      <c r="B32" s="879" t="s">
        <v>33</v>
      </c>
      <c r="C32" s="880">
        <v>40687</v>
      </c>
    </row>
    <row r="33" spans="1:3" s="861" customFormat="1" ht="21.75" customHeight="1">
      <c r="A33" s="876">
        <v>11002</v>
      </c>
      <c r="B33" s="879" t="s">
        <v>34</v>
      </c>
      <c r="C33" s="881">
        <v>1102174.89</v>
      </c>
    </row>
    <row r="34" spans="1:3" ht="21.75" customHeight="1">
      <c r="A34" s="876">
        <v>11003</v>
      </c>
      <c r="B34" s="879" t="s">
        <v>35</v>
      </c>
      <c r="C34" s="882">
        <v>105299.82</v>
      </c>
    </row>
    <row r="35" spans="1:3" ht="21.75" customHeight="1">
      <c r="A35" s="876">
        <v>11008</v>
      </c>
      <c r="B35" s="883" t="s">
        <v>36</v>
      </c>
      <c r="C35" s="880">
        <v>158009</v>
      </c>
    </row>
    <row r="36" spans="1:4" ht="21.75" customHeight="1">
      <c r="A36" s="876">
        <v>11009</v>
      </c>
      <c r="B36" s="883" t="s">
        <v>37</v>
      </c>
      <c r="C36" s="880">
        <v>119987</v>
      </c>
      <c r="D36" s="884"/>
    </row>
    <row r="37" spans="1:3" ht="21.75" customHeight="1">
      <c r="A37" s="855">
        <v>11011</v>
      </c>
      <c r="B37" s="885" t="s">
        <v>38</v>
      </c>
      <c r="C37" s="881">
        <v>148246</v>
      </c>
    </row>
    <row r="38" spans="1:3" ht="21.75" customHeight="1">
      <c r="A38" s="855">
        <v>11015</v>
      </c>
      <c r="B38" s="883" t="s">
        <v>39</v>
      </c>
      <c r="C38" s="881">
        <v>47000</v>
      </c>
    </row>
    <row r="39" spans="1:3" ht="21.75" customHeight="1">
      <c r="A39" s="855"/>
      <c r="B39" s="886" t="s">
        <v>40</v>
      </c>
      <c r="C39" s="878">
        <f>C31+C5</f>
        <v>2227502.34</v>
      </c>
    </row>
  </sheetData>
  <sheetProtection/>
  <mergeCells count="2">
    <mergeCell ref="A2:C2"/>
    <mergeCell ref="A3:B3"/>
  </mergeCells>
  <printOptions horizontalCentered="1"/>
  <pageMargins left="0.9840277777777777" right="0.9840277777777777" top="0.9444444444444444" bottom="0.7479166666666667" header="0.3145833333333333" footer="0.5118055555555555"/>
  <pageSetup horizontalDpi="600" verticalDpi="600" orientation="portrait" paperSize="9"/>
  <headerFooter scaleWithDoc="0" alignWithMargins="0">
    <oddFooter>&amp;C&amp;"Times New Roman"&amp;12— &amp;P —</oddFooter>
  </headerFooter>
</worksheet>
</file>

<file path=xl/worksheets/sheet10.xml><?xml version="1.0" encoding="utf-8"?>
<worksheet xmlns="http://schemas.openxmlformats.org/spreadsheetml/2006/main" xmlns:r="http://schemas.openxmlformats.org/officeDocument/2006/relationships">
  <dimension ref="A1:D38"/>
  <sheetViews>
    <sheetView zoomScaleSheetLayoutView="100" workbookViewId="0" topLeftCell="A1">
      <selection activeCell="C53" sqref="C53"/>
    </sheetView>
  </sheetViews>
  <sheetFormatPr defaultColWidth="9.00390625" defaultRowHeight="13.5" customHeight="1"/>
  <cols>
    <col min="1" max="1" width="11.75390625" style="671" customWidth="1"/>
    <col min="2" max="2" width="54.00390625" style="671" customWidth="1"/>
    <col min="3" max="3" width="11.25390625" style="671" customWidth="1"/>
    <col min="4" max="4" width="13.25390625" style="671" customWidth="1"/>
    <col min="5" max="16384" width="9.00390625" style="671" customWidth="1"/>
  </cols>
  <sheetData>
    <row r="1" s="667" customFormat="1" ht="19.5" customHeight="1">
      <c r="A1" s="672" t="s">
        <v>742</v>
      </c>
    </row>
    <row r="2" spans="1:4" ht="43.5" customHeight="1">
      <c r="A2" s="470" t="s">
        <v>743</v>
      </c>
      <c r="B2" s="470"/>
      <c r="C2" s="470"/>
      <c r="D2" s="470"/>
    </row>
    <row r="3" spans="3:4" s="668" customFormat="1" ht="24" customHeight="1">
      <c r="C3" s="673" t="s">
        <v>744</v>
      </c>
      <c r="D3" s="673"/>
    </row>
    <row r="4" spans="1:4" s="669" customFormat="1" ht="24" customHeight="1">
      <c r="A4" s="674" t="s">
        <v>44</v>
      </c>
      <c r="B4" s="674" t="s">
        <v>45</v>
      </c>
      <c r="C4" s="674" t="s">
        <v>5</v>
      </c>
      <c r="D4" s="674" t="s">
        <v>81</v>
      </c>
    </row>
    <row r="5" spans="1:4" s="667" customFormat="1" ht="24" customHeight="1">
      <c r="A5" s="675">
        <v>10301</v>
      </c>
      <c r="B5" s="676" t="s">
        <v>694</v>
      </c>
      <c r="C5" s="677">
        <f>SUM(C6:C22)</f>
        <v>120287</v>
      </c>
      <c r="D5" s="677"/>
    </row>
    <row r="6" spans="1:4" s="667" customFormat="1" ht="24" customHeight="1">
      <c r="A6" s="678">
        <v>1030102</v>
      </c>
      <c r="B6" s="679" t="s">
        <v>695</v>
      </c>
      <c r="C6" s="680"/>
      <c r="D6" s="680"/>
    </row>
    <row r="7" spans="1:4" s="667" customFormat="1" ht="24" customHeight="1">
      <c r="A7" s="678">
        <v>1030115</v>
      </c>
      <c r="B7" s="679" t="s">
        <v>696</v>
      </c>
      <c r="C7" s="680"/>
      <c r="D7" s="680"/>
    </row>
    <row r="8" spans="1:4" s="667" customFormat="1" ht="24" customHeight="1">
      <c r="A8" s="678">
        <v>1030129</v>
      </c>
      <c r="B8" s="679" t="s">
        <v>697</v>
      </c>
      <c r="C8" s="680"/>
      <c r="D8" s="680"/>
    </row>
    <row r="9" spans="1:4" s="667" customFormat="1" ht="24" customHeight="1">
      <c r="A9" s="678">
        <v>1030146</v>
      </c>
      <c r="B9" s="679" t="s">
        <v>698</v>
      </c>
      <c r="C9" s="680"/>
      <c r="D9" s="680"/>
    </row>
    <row r="10" spans="1:4" s="667" customFormat="1" ht="24" customHeight="1">
      <c r="A10" s="678">
        <v>1030147</v>
      </c>
      <c r="B10" s="679" t="s">
        <v>699</v>
      </c>
      <c r="C10" s="680"/>
      <c r="D10" s="680"/>
    </row>
    <row r="11" spans="1:4" s="667" customFormat="1" ht="24" customHeight="1">
      <c r="A11" s="678">
        <v>1030148</v>
      </c>
      <c r="B11" s="679" t="s">
        <v>700</v>
      </c>
      <c r="C11" s="680">
        <v>94737</v>
      </c>
      <c r="D11" s="680"/>
    </row>
    <row r="12" spans="1:4" s="667" customFormat="1" ht="24" customHeight="1">
      <c r="A12" s="678">
        <v>1030150</v>
      </c>
      <c r="B12" s="679" t="s">
        <v>701</v>
      </c>
      <c r="C12" s="680"/>
      <c r="D12" s="680"/>
    </row>
    <row r="13" spans="1:4" s="667" customFormat="1" ht="24" customHeight="1">
      <c r="A13" s="678">
        <v>1030155</v>
      </c>
      <c r="B13" s="679" t="s">
        <v>702</v>
      </c>
      <c r="C13" s="680"/>
      <c r="D13" s="680"/>
    </row>
    <row r="14" spans="1:4" s="667" customFormat="1" ht="24" customHeight="1">
      <c r="A14" s="678">
        <v>1030156</v>
      </c>
      <c r="B14" s="679" t="s">
        <v>703</v>
      </c>
      <c r="C14" s="680">
        <v>1876</v>
      </c>
      <c r="D14" s="680"/>
    </row>
    <row r="15" spans="1:4" s="667" customFormat="1" ht="24" customHeight="1">
      <c r="A15" s="678">
        <v>1030157</v>
      </c>
      <c r="B15" s="679" t="s">
        <v>704</v>
      </c>
      <c r="C15" s="680"/>
      <c r="D15" s="680"/>
    </row>
    <row r="16" spans="1:4" s="670" customFormat="1" ht="24" customHeight="1">
      <c r="A16" s="678">
        <v>1030158</v>
      </c>
      <c r="B16" s="679" t="s">
        <v>705</v>
      </c>
      <c r="C16" s="680"/>
      <c r="D16" s="681"/>
    </row>
    <row r="17" spans="1:4" s="670" customFormat="1" ht="24" customHeight="1">
      <c r="A17" s="678">
        <v>1030159</v>
      </c>
      <c r="B17" s="679" t="s">
        <v>706</v>
      </c>
      <c r="C17" s="680"/>
      <c r="D17" s="681"/>
    </row>
    <row r="18" spans="1:4" s="670" customFormat="1" ht="24" customHeight="1">
      <c r="A18" s="678">
        <v>1030178</v>
      </c>
      <c r="B18" s="679" t="s">
        <v>707</v>
      </c>
      <c r="C18" s="680">
        <v>2920</v>
      </c>
      <c r="D18" s="681"/>
    </row>
    <row r="19" spans="1:4" s="670" customFormat="1" ht="24" customHeight="1">
      <c r="A19" s="678">
        <v>1030180</v>
      </c>
      <c r="B19" s="679" t="s">
        <v>708</v>
      </c>
      <c r="C19" s="682"/>
      <c r="D19" s="683"/>
    </row>
    <row r="20" spans="1:4" s="670" customFormat="1" ht="24" customHeight="1">
      <c r="A20" s="678">
        <v>1030199</v>
      </c>
      <c r="B20" s="679" t="s">
        <v>709</v>
      </c>
      <c r="C20" s="682"/>
      <c r="D20" s="683"/>
    </row>
    <row r="21" spans="1:4" s="670" customFormat="1" ht="24" customHeight="1">
      <c r="A21" s="678">
        <v>1031006</v>
      </c>
      <c r="B21" s="679" t="s">
        <v>745</v>
      </c>
      <c r="C21" s="682">
        <f>14380+3355</f>
        <v>17735</v>
      </c>
      <c r="D21" s="683"/>
    </row>
    <row r="22" spans="1:4" s="670" customFormat="1" ht="24" customHeight="1">
      <c r="A22" s="678">
        <v>1031099</v>
      </c>
      <c r="B22" s="679" t="s">
        <v>711</v>
      </c>
      <c r="C22" s="682">
        <f>2678+341</f>
        <v>3019</v>
      </c>
      <c r="D22" s="683"/>
    </row>
    <row r="23" spans="1:4" s="670" customFormat="1" ht="24" customHeight="1">
      <c r="A23" s="678">
        <v>110</v>
      </c>
      <c r="B23" s="684" t="s">
        <v>712</v>
      </c>
      <c r="C23" s="677">
        <f>C24+C29+C35+C37</f>
        <v>209195</v>
      </c>
      <c r="D23" s="685"/>
    </row>
    <row r="24" spans="1:4" s="670" customFormat="1" ht="24" customHeight="1">
      <c r="A24" s="678">
        <v>11004</v>
      </c>
      <c r="B24" s="686" t="s">
        <v>746</v>
      </c>
      <c r="C24" s="682">
        <f>SUM(C25:C28)</f>
        <v>4923</v>
      </c>
      <c r="D24" s="683"/>
    </row>
    <row r="25" spans="1:4" s="670" customFormat="1" ht="24" customHeight="1">
      <c r="A25" s="678">
        <v>1100401</v>
      </c>
      <c r="B25" s="686" t="s">
        <v>747</v>
      </c>
      <c r="C25" s="687">
        <v>2579</v>
      </c>
      <c r="D25" s="688"/>
    </row>
    <row r="26" spans="1:4" s="670" customFormat="1" ht="24" customHeight="1">
      <c r="A26" s="678"/>
      <c r="B26" s="686" t="s">
        <v>748</v>
      </c>
      <c r="C26" s="687">
        <v>2344</v>
      </c>
      <c r="D26" s="688"/>
    </row>
    <row r="27" spans="1:4" s="670" customFormat="1" ht="24" customHeight="1">
      <c r="A27" s="678">
        <v>1100402</v>
      </c>
      <c r="B27" s="686" t="s">
        <v>749</v>
      </c>
      <c r="C27" s="687"/>
      <c r="D27" s="688"/>
    </row>
    <row r="28" spans="1:4" s="670" customFormat="1" ht="24" customHeight="1">
      <c r="A28" s="689">
        <v>1100403</v>
      </c>
      <c r="B28" s="690" t="s">
        <v>750</v>
      </c>
      <c r="C28" s="687"/>
      <c r="D28" s="688"/>
    </row>
    <row r="29" spans="1:4" s="670" customFormat="1" ht="24" customHeight="1">
      <c r="A29" s="678">
        <v>11011</v>
      </c>
      <c r="B29" s="686" t="s">
        <v>751</v>
      </c>
      <c r="C29" s="682">
        <f>C30</f>
        <v>91091</v>
      </c>
      <c r="D29" s="683"/>
    </row>
    <row r="30" spans="1:4" s="670" customFormat="1" ht="24" customHeight="1">
      <c r="A30" s="678">
        <v>1101102</v>
      </c>
      <c r="B30" s="686" t="s">
        <v>752</v>
      </c>
      <c r="C30" s="682">
        <f>SUM(C31:C34)</f>
        <v>91091</v>
      </c>
      <c r="D30" s="683"/>
    </row>
    <row r="31" spans="1:4" s="670" customFormat="1" ht="24" customHeight="1">
      <c r="A31" s="689">
        <v>110110211</v>
      </c>
      <c r="B31" s="691" t="s">
        <v>753</v>
      </c>
      <c r="C31" s="692">
        <v>17091</v>
      </c>
      <c r="D31" s="693"/>
    </row>
    <row r="32" spans="1:4" s="670" customFormat="1" ht="24" customHeight="1">
      <c r="A32" s="689">
        <v>110110233</v>
      </c>
      <c r="B32" s="691" t="s">
        <v>754</v>
      </c>
      <c r="C32" s="692">
        <v>2000</v>
      </c>
      <c r="D32" s="693"/>
    </row>
    <row r="33" spans="1:4" s="670" customFormat="1" ht="24" customHeight="1">
      <c r="A33" s="689">
        <v>110110298</v>
      </c>
      <c r="B33" s="691" t="s">
        <v>755</v>
      </c>
      <c r="C33" s="692">
        <v>72000</v>
      </c>
      <c r="D33" s="693"/>
    </row>
    <row r="34" spans="1:4" s="670" customFormat="1" ht="24" customHeight="1">
      <c r="A34" s="689">
        <v>110110299</v>
      </c>
      <c r="B34" s="691" t="s">
        <v>756</v>
      </c>
      <c r="C34" s="692"/>
      <c r="D34" s="693"/>
    </row>
    <row r="35" spans="1:4" s="670" customFormat="1" ht="24" customHeight="1">
      <c r="A35" s="678">
        <v>11008</v>
      </c>
      <c r="B35" s="686" t="s">
        <v>757</v>
      </c>
      <c r="C35" s="682">
        <f>C36</f>
        <v>107808</v>
      </c>
      <c r="D35" s="683"/>
    </row>
    <row r="36" spans="1:4" s="670" customFormat="1" ht="24" customHeight="1">
      <c r="A36" s="678">
        <v>1100802</v>
      </c>
      <c r="B36" s="686" t="s">
        <v>758</v>
      </c>
      <c r="C36" s="687">
        <v>107808</v>
      </c>
      <c r="D36" s="688"/>
    </row>
    <row r="37" spans="1:4" s="670" customFormat="1" ht="24" customHeight="1">
      <c r="A37" s="678">
        <v>11009</v>
      </c>
      <c r="B37" s="686" t="s">
        <v>759</v>
      </c>
      <c r="C37" s="687">
        <v>5373</v>
      </c>
      <c r="D37" s="688"/>
    </row>
    <row r="38" spans="1:4" s="670" customFormat="1" ht="24" customHeight="1">
      <c r="A38" s="678"/>
      <c r="B38" s="684" t="s">
        <v>721</v>
      </c>
      <c r="C38" s="694">
        <f>C23+C5</f>
        <v>329482</v>
      </c>
      <c r="D38" s="695"/>
    </row>
  </sheetData>
  <sheetProtection/>
  <autoFilter ref="A4:D38"/>
  <mergeCells count="2">
    <mergeCell ref="A2:D2"/>
    <mergeCell ref="C3:D3"/>
  </mergeCells>
  <printOptions horizontalCentered="1"/>
  <pageMargins left="0.275" right="0.03888888888888889" top="0.9444444444444444" bottom="0.7479166666666667" header="0.3145833333333333" footer="0.5118055555555555"/>
  <pageSetup firstPageNumber="31" useFirstPageNumber="1" horizontalDpi="600" verticalDpi="600" orientation="portrait" paperSize="9"/>
  <headerFooter scaleWithDoc="0" alignWithMargins="0">
    <oddFooter>&amp;C&amp;"Times New Roman"&amp;12— &amp;P —</oddFooter>
  </headerFooter>
</worksheet>
</file>

<file path=xl/worksheets/sheet11.xml><?xml version="1.0" encoding="utf-8"?>
<worksheet xmlns="http://schemas.openxmlformats.org/spreadsheetml/2006/main" xmlns:r="http://schemas.openxmlformats.org/officeDocument/2006/relationships">
  <dimension ref="A1:D87"/>
  <sheetViews>
    <sheetView showZeros="0" zoomScaleSheetLayoutView="100" workbookViewId="0" topLeftCell="A1">
      <selection activeCell="J25" sqref="J25"/>
    </sheetView>
  </sheetViews>
  <sheetFormatPr defaultColWidth="9.125" defaultRowHeight="15" customHeight="1"/>
  <cols>
    <col min="1" max="1" width="10.25390625" style="645" customWidth="1"/>
    <col min="2" max="2" width="54.25390625" style="645" customWidth="1"/>
    <col min="3" max="3" width="9.125" style="646" customWidth="1"/>
    <col min="4" max="4" width="10.125" style="646" customWidth="1"/>
    <col min="5" max="253" width="9.125" style="645" customWidth="1"/>
    <col min="254" max="16384" width="9.125" style="645" customWidth="1"/>
  </cols>
  <sheetData>
    <row r="1" spans="1:4" s="639" customFormat="1" ht="19.5" customHeight="1">
      <c r="A1" s="397" t="s">
        <v>760</v>
      </c>
      <c r="B1" s="426"/>
      <c r="C1" s="647"/>
      <c r="D1" s="647"/>
    </row>
    <row r="2" spans="1:4" s="640" customFormat="1" ht="25.5">
      <c r="A2" s="470" t="s">
        <v>761</v>
      </c>
      <c r="B2" s="470"/>
      <c r="C2" s="470"/>
      <c r="D2" s="470"/>
    </row>
    <row r="3" spans="1:4" s="641" customFormat="1" ht="24" customHeight="1">
      <c r="A3" s="648"/>
      <c r="B3" s="648"/>
      <c r="C3" s="649" t="s">
        <v>2</v>
      </c>
      <c r="D3" s="650"/>
    </row>
    <row r="4" spans="1:4" s="642" customFormat="1" ht="21" customHeight="1">
      <c r="A4" s="502" t="s">
        <v>44</v>
      </c>
      <c r="B4" s="502" t="s">
        <v>45</v>
      </c>
      <c r="C4" s="502" t="s">
        <v>5</v>
      </c>
      <c r="D4" s="502" t="s">
        <v>81</v>
      </c>
    </row>
    <row r="5" spans="1:4" s="643" customFormat="1" ht="21" customHeight="1">
      <c r="A5" s="651"/>
      <c r="B5" s="652" t="s">
        <v>725</v>
      </c>
      <c r="C5" s="540">
        <f>C6+C9+C14+C40+C43+C46+C49+C59+C65+C71</f>
        <v>242033</v>
      </c>
      <c r="D5" s="653"/>
    </row>
    <row r="6" spans="1:4" s="643" customFormat="1" ht="21" customHeight="1">
      <c r="A6" s="202">
        <v>207</v>
      </c>
      <c r="B6" s="654" t="s">
        <v>726</v>
      </c>
      <c r="C6" s="655">
        <f aca="true" t="shared" si="0" ref="C6:C9">C7</f>
        <v>10</v>
      </c>
      <c r="D6" s="653"/>
    </row>
    <row r="7" spans="1:4" s="643" customFormat="1" ht="21" customHeight="1">
      <c r="A7" s="202">
        <v>20707</v>
      </c>
      <c r="B7" s="656" t="s">
        <v>762</v>
      </c>
      <c r="C7" s="655">
        <f t="shared" si="0"/>
        <v>10</v>
      </c>
      <c r="D7" s="653"/>
    </row>
    <row r="8" spans="1:4" s="643" customFormat="1" ht="21" customHeight="1">
      <c r="A8" s="202">
        <v>2070799</v>
      </c>
      <c r="B8" s="657" t="s">
        <v>763</v>
      </c>
      <c r="C8" s="655">
        <v>10</v>
      </c>
      <c r="D8" s="653"/>
    </row>
    <row r="9" spans="1:4" s="643" customFormat="1" ht="21" customHeight="1">
      <c r="A9" s="202">
        <v>208</v>
      </c>
      <c r="B9" s="233" t="s">
        <v>727</v>
      </c>
      <c r="C9" s="655">
        <f t="shared" si="0"/>
        <v>0</v>
      </c>
      <c r="D9" s="655"/>
    </row>
    <row r="10" spans="1:4" s="643" customFormat="1" ht="21" customHeight="1">
      <c r="A10" s="202">
        <v>20822</v>
      </c>
      <c r="B10" s="656" t="s">
        <v>764</v>
      </c>
      <c r="C10" s="655">
        <f>SUM(C11:C13)</f>
        <v>0</v>
      </c>
      <c r="D10" s="655"/>
    </row>
    <row r="11" spans="1:4" s="643" customFormat="1" ht="21" customHeight="1">
      <c r="A11" s="202">
        <v>2082201</v>
      </c>
      <c r="B11" s="658" t="s">
        <v>765</v>
      </c>
      <c r="C11" s="659">
        <v>0</v>
      </c>
      <c r="D11" s="659"/>
    </row>
    <row r="12" spans="1:4" s="643" customFormat="1" ht="21" customHeight="1">
      <c r="A12" s="202">
        <v>2082202</v>
      </c>
      <c r="B12" s="658" t="s">
        <v>766</v>
      </c>
      <c r="C12" s="659">
        <v>0</v>
      </c>
      <c r="D12" s="659"/>
    </row>
    <row r="13" spans="1:4" s="643" customFormat="1" ht="21" customHeight="1">
      <c r="A13" s="202">
        <v>2082299</v>
      </c>
      <c r="B13" s="658" t="s">
        <v>767</v>
      </c>
      <c r="C13" s="659">
        <v>0</v>
      </c>
      <c r="D13" s="659"/>
    </row>
    <row r="14" spans="1:4" s="643" customFormat="1" ht="21" customHeight="1">
      <c r="A14" s="202">
        <v>212</v>
      </c>
      <c r="B14" s="233" t="s">
        <v>768</v>
      </c>
      <c r="C14" s="655">
        <f>C15+C29+C30+C35+C38+C26</f>
        <v>104387</v>
      </c>
      <c r="D14" s="655"/>
    </row>
    <row r="15" spans="1:4" s="643" customFormat="1" ht="21" customHeight="1">
      <c r="A15" s="202">
        <v>21208</v>
      </c>
      <c r="B15" s="656" t="s">
        <v>769</v>
      </c>
      <c r="C15" s="655">
        <f>SUM(C16:C25)</f>
        <v>89152</v>
      </c>
      <c r="D15" s="655"/>
    </row>
    <row r="16" spans="1:4" s="643" customFormat="1" ht="21" customHeight="1">
      <c r="A16" s="202">
        <v>2120801</v>
      </c>
      <c r="B16" s="660" t="s">
        <v>770</v>
      </c>
      <c r="C16" s="659">
        <v>7202</v>
      </c>
      <c r="D16" s="659"/>
    </row>
    <row r="17" spans="1:4" s="643" customFormat="1" ht="21" customHeight="1">
      <c r="A17" s="202">
        <v>2120802</v>
      </c>
      <c r="B17" s="660" t="s">
        <v>771</v>
      </c>
      <c r="C17" s="659">
        <v>4762</v>
      </c>
      <c r="D17" s="659"/>
    </row>
    <row r="18" spans="1:4" s="643" customFormat="1" ht="21" customHeight="1">
      <c r="A18" s="202">
        <v>2120803</v>
      </c>
      <c r="B18" s="660" t="s">
        <v>772</v>
      </c>
      <c r="C18" s="659">
        <v>5143</v>
      </c>
      <c r="D18" s="659"/>
    </row>
    <row r="19" spans="1:4" s="643" customFormat="1" ht="21" customHeight="1">
      <c r="A19" s="202">
        <v>2120804</v>
      </c>
      <c r="B19" s="660" t="s">
        <v>773</v>
      </c>
      <c r="C19" s="659">
        <v>0</v>
      </c>
      <c r="D19" s="659"/>
    </row>
    <row r="20" spans="1:4" s="643" customFormat="1" ht="21" customHeight="1">
      <c r="A20" s="202">
        <v>2120805</v>
      </c>
      <c r="B20" s="660" t="s">
        <v>774</v>
      </c>
      <c r="C20" s="659">
        <v>0</v>
      </c>
      <c r="D20" s="659"/>
    </row>
    <row r="21" spans="1:4" s="643" customFormat="1" ht="21" customHeight="1">
      <c r="A21" s="202">
        <v>2120806</v>
      </c>
      <c r="B21" s="660" t="s">
        <v>775</v>
      </c>
      <c r="C21" s="659">
        <v>1377</v>
      </c>
      <c r="D21" s="659"/>
    </row>
    <row r="22" spans="1:4" s="643" customFormat="1" ht="21" customHeight="1">
      <c r="A22" s="202">
        <v>2120807</v>
      </c>
      <c r="B22" s="660" t="s">
        <v>776</v>
      </c>
      <c r="C22" s="659">
        <v>0</v>
      </c>
      <c r="D22" s="659"/>
    </row>
    <row r="23" spans="1:4" s="643" customFormat="1" ht="21" customHeight="1">
      <c r="A23" s="202">
        <v>2120810</v>
      </c>
      <c r="B23" s="660" t="s">
        <v>777</v>
      </c>
      <c r="C23" s="659">
        <v>0</v>
      </c>
      <c r="D23" s="659"/>
    </row>
    <row r="24" spans="1:4" s="643" customFormat="1" ht="21" customHeight="1">
      <c r="A24" s="202">
        <v>2120811</v>
      </c>
      <c r="B24" s="661" t="s">
        <v>778</v>
      </c>
      <c r="C24" s="659">
        <v>0</v>
      </c>
      <c r="D24" s="659"/>
    </row>
    <row r="25" spans="1:4" s="643" customFormat="1" ht="21" customHeight="1">
      <c r="A25" s="202">
        <v>2120899</v>
      </c>
      <c r="B25" s="660" t="s">
        <v>779</v>
      </c>
      <c r="C25" s="659">
        <f>49168+21500</f>
        <v>70668</v>
      </c>
      <c r="D25" s="659"/>
    </row>
    <row r="26" spans="1:4" s="643" customFormat="1" ht="21" customHeight="1">
      <c r="A26" s="202">
        <v>21210</v>
      </c>
      <c r="B26" s="656" t="s">
        <v>780</v>
      </c>
      <c r="C26" s="655">
        <f>C27+C28</f>
        <v>6589</v>
      </c>
      <c r="D26" s="655"/>
    </row>
    <row r="27" spans="1:4" s="644" customFormat="1" ht="21" customHeight="1">
      <c r="A27" s="202">
        <v>2121001</v>
      </c>
      <c r="B27" s="660" t="s">
        <v>770</v>
      </c>
      <c r="C27" s="659">
        <v>4661</v>
      </c>
      <c r="D27" s="659"/>
    </row>
    <row r="28" spans="1:4" s="643" customFormat="1" ht="21" customHeight="1">
      <c r="A28" s="202">
        <v>2121099</v>
      </c>
      <c r="B28" s="660" t="s">
        <v>781</v>
      </c>
      <c r="C28" s="659">
        <v>1928</v>
      </c>
      <c r="D28" s="659"/>
    </row>
    <row r="29" spans="1:4" s="643" customFormat="1" ht="21" customHeight="1">
      <c r="A29" s="202">
        <v>21211</v>
      </c>
      <c r="B29" s="656" t="s">
        <v>782</v>
      </c>
      <c r="C29" s="659">
        <v>0</v>
      </c>
      <c r="D29" s="659"/>
    </row>
    <row r="30" spans="1:4" s="643" customFormat="1" ht="21" customHeight="1">
      <c r="A30" s="202">
        <v>21213</v>
      </c>
      <c r="B30" s="656" t="s">
        <v>783</v>
      </c>
      <c r="C30" s="655">
        <f>SUM(C31:C34)</f>
        <v>4491</v>
      </c>
      <c r="D30" s="655"/>
    </row>
    <row r="31" spans="1:4" s="643" customFormat="1" ht="21" customHeight="1">
      <c r="A31" s="202">
        <v>2121301</v>
      </c>
      <c r="B31" s="660" t="s">
        <v>784</v>
      </c>
      <c r="C31" s="659">
        <v>2075</v>
      </c>
      <c r="D31" s="659"/>
    </row>
    <row r="32" spans="1:4" s="643" customFormat="1" ht="21" customHeight="1">
      <c r="A32" s="202">
        <v>2121302</v>
      </c>
      <c r="B32" s="660" t="s">
        <v>785</v>
      </c>
      <c r="C32" s="659">
        <v>864</v>
      </c>
      <c r="D32" s="659"/>
    </row>
    <row r="33" spans="1:4" s="643" customFormat="1" ht="21" customHeight="1">
      <c r="A33" s="202">
        <v>2121304</v>
      </c>
      <c r="B33" s="660" t="s">
        <v>786</v>
      </c>
      <c r="C33" s="659">
        <v>0</v>
      </c>
      <c r="D33" s="659"/>
    </row>
    <row r="34" spans="1:4" s="643" customFormat="1" ht="21" customHeight="1">
      <c r="A34" s="202">
        <v>2121399</v>
      </c>
      <c r="B34" s="660" t="s">
        <v>787</v>
      </c>
      <c r="C34" s="659">
        <v>1552</v>
      </c>
      <c r="D34" s="659"/>
    </row>
    <row r="35" spans="1:4" s="645" customFormat="1" ht="21" customHeight="1">
      <c r="A35" s="202">
        <v>21214</v>
      </c>
      <c r="B35" s="656" t="s">
        <v>788</v>
      </c>
      <c r="C35" s="655">
        <f>SUM(C36:C37)</f>
        <v>2155</v>
      </c>
      <c r="D35" s="655"/>
    </row>
    <row r="36" spans="1:4" s="645" customFormat="1" ht="21" customHeight="1">
      <c r="A36" s="202">
        <v>2121401</v>
      </c>
      <c r="B36" s="660" t="s">
        <v>789</v>
      </c>
      <c r="C36" s="659">
        <v>2155</v>
      </c>
      <c r="D36" s="659"/>
    </row>
    <row r="37" spans="1:4" s="645" customFormat="1" ht="21" customHeight="1">
      <c r="A37" s="202">
        <v>2121499</v>
      </c>
      <c r="B37" s="658" t="s">
        <v>790</v>
      </c>
      <c r="C37" s="659">
        <v>0</v>
      </c>
      <c r="D37" s="659"/>
    </row>
    <row r="38" spans="1:4" s="645" customFormat="1" ht="21" customHeight="1">
      <c r="A38" s="202">
        <v>21216</v>
      </c>
      <c r="B38" s="656" t="s">
        <v>791</v>
      </c>
      <c r="C38" s="655">
        <f aca="true" t="shared" si="1" ref="C38:C41">C39</f>
        <v>2000</v>
      </c>
      <c r="D38" s="655"/>
    </row>
    <row r="39" spans="1:4" s="645" customFormat="1" ht="21" customHeight="1">
      <c r="A39" s="202">
        <v>2121699</v>
      </c>
      <c r="B39" s="658" t="s">
        <v>792</v>
      </c>
      <c r="C39" s="659">
        <v>2000</v>
      </c>
      <c r="D39" s="659"/>
    </row>
    <row r="40" spans="1:4" s="645" customFormat="1" ht="21" customHeight="1">
      <c r="A40" s="202">
        <v>214</v>
      </c>
      <c r="B40" s="662" t="s">
        <v>793</v>
      </c>
      <c r="C40" s="655">
        <f t="shared" si="1"/>
        <v>0</v>
      </c>
      <c r="D40" s="655"/>
    </row>
    <row r="41" spans="1:4" s="645" customFormat="1" ht="21" customHeight="1">
      <c r="A41" s="202">
        <v>21462</v>
      </c>
      <c r="B41" s="663" t="s">
        <v>794</v>
      </c>
      <c r="C41" s="655">
        <f t="shared" si="1"/>
        <v>0</v>
      </c>
      <c r="D41" s="655"/>
    </row>
    <row r="42" spans="1:4" s="645" customFormat="1" ht="21" customHeight="1">
      <c r="A42" s="202">
        <v>2146299</v>
      </c>
      <c r="B42" s="660" t="s">
        <v>795</v>
      </c>
      <c r="C42" s="659">
        <v>0</v>
      </c>
      <c r="D42" s="659"/>
    </row>
    <row r="43" spans="1:4" s="645" customFormat="1" ht="21" customHeight="1">
      <c r="A43" s="202">
        <v>215</v>
      </c>
      <c r="B43" s="662" t="s">
        <v>796</v>
      </c>
      <c r="C43" s="655">
        <f aca="true" t="shared" si="2" ref="C43:C47">C44</f>
        <v>0</v>
      </c>
      <c r="D43" s="655"/>
    </row>
    <row r="44" spans="1:4" s="645" customFormat="1" ht="21" customHeight="1">
      <c r="A44" s="202">
        <v>21562</v>
      </c>
      <c r="B44" s="663" t="s">
        <v>797</v>
      </c>
      <c r="C44" s="655">
        <f t="shared" si="2"/>
        <v>0</v>
      </c>
      <c r="D44" s="655"/>
    </row>
    <row r="45" spans="1:4" s="645" customFormat="1" ht="21" customHeight="1">
      <c r="A45" s="202">
        <v>2156202</v>
      </c>
      <c r="B45" s="660" t="s">
        <v>798</v>
      </c>
      <c r="C45" s="659">
        <v>0</v>
      </c>
      <c r="D45" s="659"/>
    </row>
    <row r="46" spans="1:4" s="645" customFormat="1" ht="21" customHeight="1">
      <c r="A46" s="202">
        <v>216</v>
      </c>
      <c r="B46" s="662" t="s">
        <v>799</v>
      </c>
      <c r="C46" s="655">
        <f t="shared" si="2"/>
        <v>0</v>
      </c>
      <c r="D46" s="655"/>
    </row>
    <row r="47" spans="1:4" s="645" customFormat="1" ht="21" customHeight="1">
      <c r="A47" s="202">
        <v>21660</v>
      </c>
      <c r="B47" s="663" t="s">
        <v>800</v>
      </c>
      <c r="C47" s="655">
        <f t="shared" si="2"/>
        <v>0</v>
      </c>
      <c r="D47" s="655"/>
    </row>
    <row r="48" spans="1:4" s="645" customFormat="1" ht="21" customHeight="1">
      <c r="A48" s="202">
        <v>2166004</v>
      </c>
      <c r="B48" s="660" t="s">
        <v>801</v>
      </c>
      <c r="C48" s="659">
        <v>0</v>
      </c>
      <c r="D48" s="659"/>
    </row>
    <row r="49" spans="1:4" s="645" customFormat="1" ht="21" customHeight="1">
      <c r="A49" s="202">
        <v>229</v>
      </c>
      <c r="B49" s="662" t="s">
        <v>802</v>
      </c>
      <c r="C49" s="655">
        <f>C53+C50</f>
        <v>117669</v>
      </c>
      <c r="D49" s="655"/>
    </row>
    <row r="50" spans="1:4" s="645" customFormat="1" ht="21" customHeight="1">
      <c r="A50" s="202">
        <v>22904</v>
      </c>
      <c r="B50" s="656" t="s">
        <v>803</v>
      </c>
      <c r="C50" s="655">
        <f>SUM(C51:C52)</f>
        <v>115695</v>
      </c>
      <c r="D50" s="655"/>
    </row>
    <row r="51" spans="1:4" s="645" customFormat="1" ht="21" customHeight="1">
      <c r="A51" s="202">
        <v>2290401</v>
      </c>
      <c r="B51" s="658" t="s">
        <v>804</v>
      </c>
      <c r="C51" s="659">
        <v>50</v>
      </c>
      <c r="D51" s="659"/>
    </row>
    <row r="52" spans="1:4" s="645" customFormat="1" ht="21" customHeight="1">
      <c r="A52" s="202">
        <v>2290402</v>
      </c>
      <c r="B52" s="658" t="s">
        <v>805</v>
      </c>
      <c r="C52" s="659">
        <v>115645</v>
      </c>
      <c r="D52" s="659"/>
    </row>
    <row r="53" spans="1:4" s="645" customFormat="1" ht="21" customHeight="1">
      <c r="A53" s="202">
        <v>22960</v>
      </c>
      <c r="B53" s="663" t="s">
        <v>806</v>
      </c>
      <c r="C53" s="655">
        <f>SUM(C54:C58)</f>
        <v>1974</v>
      </c>
      <c r="D53" s="655"/>
    </row>
    <row r="54" spans="1:4" s="645" customFormat="1" ht="21" customHeight="1">
      <c r="A54" s="202">
        <v>2296002</v>
      </c>
      <c r="B54" s="661" t="s">
        <v>807</v>
      </c>
      <c r="C54" s="659">
        <v>719</v>
      </c>
      <c r="D54" s="659"/>
    </row>
    <row r="55" spans="1:4" s="645" customFormat="1" ht="21" customHeight="1">
      <c r="A55" s="202">
        <v>2296003</v>
      </c>
      <c r="B55" s="660" t="s">
        <v>808</v>
      </c>
      <c r="C55" s="659">
        <v>1240</v>
      </c>
      <c r="D55" s="659"/>
    </row>
    <row r="56" spans="1:4" s="645" customFormat="1" ht="21" customHeight="1">
      <c r="A56" s="202">
        <v>2296005</v>
      </c>
      <c r="B56" s="660" t="s">
        <v>809</v>
      </c>
      <c r="C56" s="659">
        <v>15</v>
      </c>
      <c r="D56" s="659"/>
    </row>
    <row r="57" spans="1:4" s="645" customFormat="1" ht="21" customHeight="1">
      <c r="A57" s="202">
        <v>2296006</v>
      </c>
      <c r="B57" s="660" t="s">
        <v>810</v>
      </c>
      <c r="C57" s="659">
        <v>0</v>
      </c>
      <c r="D57" s="659"/>
    </row>
    <row r="58" spans="1:4" s="645" customFormat="1" ht="21" customHeight="1">
      <c r="A58" s="202">
        <v>2296013</v>
      </c>
      <c r="B58" s="660" t="s">
        <v>811</v>
      </c>
      <c r="C58" s="659">
        <v>0</v>
      </c>
      <c r="D58" s="659"/>
    </row>
    <row r="59" spans="1:4" s="645" customFormat="1" ht="21" customHeight="1">
      <c r="A59" s="202">
        <v>232</v>
      </c>
      <c r="B59" s="218" t="s">
        <v>812</v>
      </c>
      <c r="C59" s="655">
        <f>C60</f>
        <v>19875</v>
      </c>
      <c r="D59" s="655"/>
    </row>
    <row r="60" spans="1:4" s="645" customFormat="1" ht="21" customHeight="1">
      <c r="A60" s="202">
        <v>23204</v>
      </c>
      <c r="B60" s="663" t="s">
        <v>813</v>
      </c>
      <c r="C60" s="655">
        <f>SUM(C61:C64)</f>
        <v>19875</v>
      </c>
      <c r="D60" s="655"/>
    </row>
    <row r="61" spans="1:4" s="645" customFormat="1" ht="21" customHeight="1">
      <c r="A61" s="202">
        <v>2320411</v>
      </c>
      <c r="B61" s="660" t="s">
        <v>814</v>
      </c>
      <c r="C61" s="659">
        <f>3905+753</f>
        <v>4658</v>
      </c>
      <c r="D61" s="659"/>
    </row>
    <row r="62" spans="1:4" s="645" customFormat="1" ht="21" customHeight="1">
      <c r="A62" s="202">
        <v>2320431</v>
      </c>
      <c r="B62" s="660" t="s">
        <v>815</v>
      </c>
      <c r="C62" s="659">
        <v>1339</v>
      </c>
      <c r="D62" s="659"/>
    </row>
    <row r="63" spans="1:4" s="645" customFormat="1" ht="21" customHeight="1">
      <c r="A63" s="202">
        <v>2320433</v>
      </c>
      <c r="B63" s="660" t="s">
        <v>816</v>
      </c>
      <c r="C63" s="659">
        <v>5735</v>
      </c>
      <c r="D63" s="659"/>
    </row>
    <row r="64" spans="1:4" s="645" customFormat="1" ht="21" customHeight="1">
      <c r="A64" s="202">
        <v>2320498</v>
      </c>
      <c r="B64" s="660" t="s">
        <v>817</v>
      </c>
      <c r="C64" s="659">
        <f>8054+89</f>
        <v>8143</v>
      </c>
      <c r="D64" s="659"/>
    </row>
    <row r="65" spans="1:4" s="645" customFormat="1" ht="21" customHeight="1">
      <c r="A65" s="202">
        <v>233</v>
      </c>
      <c r="B65" s="218" t="s">
        <v>818</v>
      </c>
      <c r="C65" s="655">
        <f>C66</f>
        <v>92</v>
      </c>
      <c r="D65" s="655"/>
    </row>
    <row r="66" spans="1:4" s="645" customFormat="1" ht="21" customHeight="1">
      <c r="A66" s="202">
        <v>23304</v>
      </c>
      <c r="B66" s="663" t="s">
        <v>819</v>
      </c>
      <c r="C66" s="655">
        <f>SUM(C67:C70)</f>
        <v>92</v>
      </c>
      <c r="D66" s="655"/>
    </row>
    <row r="67" spans="1:4" s="645" customFormat="1" ht="21" customHeight="1">
      <c r="A67" s="202">
        <v>2330411</v>
      </c>
      <c r="B67" s="660" t="s">
        <v>820</v>
      </c>
      <c r="C67" s="659">
        <v>18</v>
      </c>
      <c r="D67" s="659"/>
    </row>
    <row r="68" spans="1:4" s="645" customFormat="1" ht="21" customHeight="1">
      <c r="A68" s="202">
        <v>2330431</v>
      </c>
      <c r="B68" s="660" t="s">
        <v>821</v>
      </c>
      <c r="C68" s="659">
        <v>0</v>
      </c>
      <c r="D68" s="659"/>
    </row>
    <row r="69" spans="1:4" s="645" customFormat="1" ht="21" customHeight="1">
      <c r="A69" s="202">
        <v>2330433</v>
      </c>
      <c r="B69" s="660" t="s">
        <v>822</v>
      </c>
      <c r="C69" s="659">
        <v>2</v>
      </c>
      <c r="D69" s="659"/>
    </row>
    <row r="70" spans="1:4" s="645" customFormat="1" ht="21" customHeight="1">
      <c r="A70" s="202">
        <v>2330498</v>
      </c>
      <c r="B70" s="660" t="s">
        <v>823</v>
      </c>
      <c r="C70" s="659">
        <v>72</v>
      </c>
      <c r="D70" s="659"/>
    </row>
    <row r="71" spans="1:4" s="645" customFormat="1" ht="21" customHeight="1">
      <c r="A71" s="202">
        <v>234</v>
      </c>
      <c r="B71" s="218" t="s">
        <v>824</v>
      </c>
      <c r="C71" s="655">
        <f>C72+C76</f>
        <v>0</v>
      </c>
      <c r="D71" s="655"/>
    </row>
    <row r="72" spans="1:4" s="645" customFormat="1" ht="21" customHeight="1">
      <c r="A72" s="202">
        <v>23401</v>
      </c>
      <c r="B72" s="663" t="s">
        <v>825</v>
      </c>
      <c r="C72" s="655">
        <f>SUM(C73:C75)</f>
        <v>0</v>
      </c>
      <c r="D72" s="655"/>
    </row>
    <row r="73" spans="1:4" s="645" customFormat="1" ht="21" customHeight="1">
      <c r="A73" s="202">
        <v>2340101</v>
      </c>
      <c r="B73" s="660" t="s">
        <v>826</v>
      </c>
      <c r="C73" s="659">
        <v>0</v>
      </c>
      <c r="D73" s="659"/>
    </row>
    <row r="74" spans="1:4" s="645" customFormat="1" ht="21" customHeight="1">
      <c r="A74" s="202">
        <v>2340102</v>
      </c>
      <c r="B74" s="660" t="s">
        <v>827</v>
      </c>
      <c r="C74" s="659">
        <v>0</v>
      </c>
      <c r="D74" s="659"/>
    </row>
    <row r="75" spans="1:4" s="645" customFormat="1" ht="21" customHeight="1">
      <c r="A75" s="202">
        <v>2340199</v>
      </c>
      <c r="B75" s="660" t="s">
        <v>828</v>
      </c>
      <c r="C75" s="659">
        <v>0</v>
      </c>
      <c r="D75" s="659"/>
    </row>
    <row r="76" spans="1:4" s="645" customFormat="1" ht="21" customHeight="1">
      <c r="A76" s="202">
        <v>23402</v>
      </c>
      <c r="B76" s="663" t="s">
        <v>829</v>
      </c>
      <c r="C76" s="655">
        <f>C77</f>
        <v>0</v>
      </c>
      <c r="D76" s="655"/>
    </row>
    <row r="77" spans="1:4" s="645" customFormat="1" ht="21" customHeight="1">
      <c r="A77" s="202">
        <v>2340299</v>
      </c>
      <c r="B77" s="660" t="s">
        <v>829</v>
      </c>
      <c r="C77" s="659">
        <v>0</v>
      </c>
      <c r="D77" s="659"/>
    </row>
    <row r="78" spans="1:4" s="645" customFormat="1" ht="21" customHeight="1">
      <c r="A78" s="202"/>
      <c r="B78" s="241" t="s">
        <v>71</v>
      </c>
      <c r="C78" s="664">
        <f>C79+C84</f>
        <v>87449</v>
      </c>
      <c r="D78" s="664"/>
    </row>
    <row r="79" spans="1:4" s="645" customFormat="1" ht="21" customHeight="1">
      <c r="A79" s="202">
        <v>230</v>
      </c>
      <c r="B79" s="218" t="s">
        <v>72</v>
      </c>
      <c r="C79" s="665">
        <f>SUM(C80:C83)</f>
        <v>49804</v>
      </c>
      <c r="D79" s="664"/>
    </row>
    <row r="80" spans="1:4" s="645" customFormat="1" ht="21" customHeight="1">
      <c r="A80" s="202">
        <v>23004</v>
      </c>
      <c r="B80" s="663" t="s">
        <v>830</v>
      </c>
      <c r="C80" s="659"/>
      <c r="D80" s="659"/>
    </row>
    <row r="81" spans="1:4" s="645" customFormat="1" ht="21" customHeight="1">
      <c r="A81" s="202">
        <v>23008</v>
      </c>
      <c r="B81" s="663" t="s">
        <v>831</v>
      </c>
      <c r="C81" s="659"/>
      <c r="D81" s="659"/>
    </row>
    <row r="82" spans="1:4" s="645" customFormat="1" ht="22.5" customHeight="1">
      <c r="A82" s="202">
        <v>23009</v>
      </c>
      <c r="B82" s="663" t="s">
        <v>832</v>
      </c>
      <c r="C82" s="655">
        <v>49804</v>
      </c>
      <c r="D82" s="666"/>
    </row>
    <row r="83" spans="1:4" s="645" customFormat="1" ht="21" customHeight="1">
      <c r="A83" s="202">
        <v>23011</v>
      </c>
      <c r="B83" s="663" t="s">
        <v>833</v>
      </c>
      <c r="C83" s="659"/>
      <c r="D83" s="659"/>
    </row>
    <row r="84" spans="1:4" s="645" customFormat="1" ht="21" customHeight="1">
      <c r="A84" s="202">
        <v>231</v>
      </c>
      <c r="B84" s="218" t="s">
        <v>76</v>
      </c>
      <c r="C84" s="655">
        <f>SUM(C85:C86)</f>
        <v>37645</v>
      </c>
      <c r="D84" s="655"/>
    </row>
    <row r="85" spans="1:4" s="645" customFormat="1" ht="21" customHeight="1">
      <c r="A85" s="202">
        <v>23104</v>
      </c>
      <c r="B85" s="663" t="s">
        <v>834</v>
      </c>
      <c r="C85" s="659">
        <v>37645</v>
      </c>
      <c r="D85" s="659"/>
    </row>
    <row r="86" spans="1:4" s="645" customFormat="1" ht="21" customHeight="1">
      <c r="A86" s="202">
        <v>23105</v>
      </c>
      <c r="B86" s="663" t="s">
        <v>835</v>
      </c>
      <c r="C86" s="659"/>
      <c r="D86" s="659"/>
    </row>
    <row r="87" spans="1:4" s="645" customFormat="1" ht="21" customHeight="1">
      <c r="A87" s="202"/>
      <c r="B87" s="241" t="s">
        <v>78</v>
      </c>
      <c r="C87" s="664">
        <f>C78+C5</f>
        <v>329482</v>
      </c>
      <c r="D87" s="664"/>
    </row>
  </sheetData>
  <sheetProtection/>
  <mergeCells count="2">
    <mergeCell ref="A2:D2"/>
    <mergeCell ref="C3:D3"/>
  </mergeCells>
  <printOptions horizontalCentered="1"/>
  <pageMargins left="0.7868055555555555" right="0.7868055555555555" top="0.9444444444444444" bottom="0.7479166666666667" header="0.3145833333333333" footer="0.5118055555555555"/>
  <pageSetup firstPageNumber="33" useFirstPageNumber="1" horizontalDpi="600" verticalDpi="600" orientation="portrait" paperSize="9"/>
  <headerFooter scaleWithDoc="0" alignWithMargins="0">
    <oddFooter>&amp;C&amp;"Times New Roman"&amp;12— &amp;P —</oddFooter>
  </headerFooter>
</worksheet>
</file>

<file path=xl/worksheets/sheet12.xml><?xml version="1.0" encoding="utf-8"?>
<worksheet xmlns="http://schemas.openxmlformats.org/spreadsheetml/2006/main" xmlns:r="http://schemas.openxmlformats.org/officeDocument/2006/relationships">
  <dimension ref="A1:C15"/>
  <sheetViews>
    <sheetView zoomScaleSheetLayoutView="100" workbookViewId="0" topLeftCell="A1">
      <selection activeCell="H11" sqref="H11"/>
    </sheetView>
  </sheetViews>
  <sheetFormatPr defaultColWidth="10.00390625" defaultRowHeight="15" customHeight="1"/>
  <cols>
    <col min="1" max="1" width="26.25390625" style="328" customWidth="1"/>
    <col min="2" max="2" width="30.125" style="328" customWidth="1"/>
    <col min="3" max="3" width="25.00390625" style="328" customWidth="1"/>
    <col min="4" max="4" width="9.75390625" style="328" customWidth="1"/>
    <col min="5" max="16384" width="10.00390625" style="328" customWidth="1"/>
  </cols>
  <sheetData>
    <row r="1" s="328" customFormat="1" ht="31.5" customHeight="1">
      <c r="A1" s="302" t="s">
        <v>836</v>
      </c>
    </row>
    <row r="2" spans="1:3" s="329" customFormat="1" ht="27" customHeight="1">
      <c r="A2" s="631" t="s">
        <v>837</v>
      </c>
      <c r="B2" s="632"/>
      <c r="C2" s="632"/>
    </row>
    <row r="3" spans="1:3" s="328" customFormat="1" ht="30" customHeight="1">
      <c r="A3" s="633" t="s">
        <v>838</v>
      </c>
      <c r="B3" s="634"/>
      <c r="C3" s="634"/>
    </row>
    <row r="4" spans="1:3" s="328" customFormat="1" ht="30" customHeight="1">
      <c r="A4" s="334" t="s">
        <v>666</v>
      </c>
      <c r="B4" s="339" t="s">
        <v>839</v>
      </c>
      <c r="C4" s="339"/>
    </row>
    <row r="5" spans="1:3" s="328" customFormat="1" ht="30" customHeight="1">
      <c r="A5" s="337"/>
      <c r="B5" s="339" t="s">
        <v>668</v>
      </c>
      <c r="C5" s="339" t="s">
        <v>669</v>
      </c>
    </row>
    <row r="6" spans="1:3" s="328" customFormat="1" ht="30" customHeight="1">
      <c r="A6" s="340" t="s">
        <v>670</v>
      </c>
      <c r="B6" s="164">
        <v>1251688.47</v>
      </c>
      <c r="C6" s="164">
        <v>1251689</v>
      </c>
    </row>
    <row r="7" spans="1:3" s="328" customFormat="1" ht="30" customHeight="1">
      <c r="A7" s="340" t="s">
        <v>671</v>
      </c>
      <c r="B7" s="164">
        <v>529209</v>
      </c>
      <c r="C7" s="164">
        <v>529209</v>
      </c>
    </row>
    <row r="8" spans="1:3" s="328" customFormat="1" ht="30" customHeight="1">
      <c r="A8" s="340" t="s">
        <v>672</v>
      </c>
      <c r="B8" s="164">
        <v>255665</v>
      </c>
      <c r="C8" s="164">
        <v>255665</v>
      </c>
    </row>
    <row r="9" spans="1:3" s="328" customFormat="1" ht="30" customHeight="1">
      <c r="A9" s="340" t="s">
        <v>673</v>
      </c>
      <c r="B9" s="164">
        <v>256813</v>
      </c>
      <c r="C9" s="164">
        <v>256813</v>
      </c>
    </row>
    <row r="10" spans="1:3" s="328" customFormat="1" ht="30" customHeight="1">
      <c r="A10" s="340" t="s">
        <v>674</v>
      </c>
      <c r="B10" s="164">
        <v>210002</v>
      </c>
      <c r="C10" s="164">
        <v>210002</v>
      </c>
    </row>
    <row r="11" spans="1:3" s="328" customFormat="1" ht="387" customHeight="1">
      <c r="A11" s="635" t="s">
        <v>840</v>
      </c>
      <c r="B11" s="636"/>
      <c r="C11" s="636"/>
    </row>
    <row r="12" spans="1:2" s="328" customFormat="1" ht="41.25" customHeight="1">
      <c r="A12" s="637"/>
      <c r="B12" s="637"/>
    </row>
    <row r="13" s="328" customFormat="1" ht="41.25" customHeight="1"/>
    <row r="15" s="328" customFormat="1" ht="15.75">
      <c r="B15" s="638"/>
    </row>
  </sheetData>
  <sheetProtection/>
  <mergeCells count="6">
    <mergeCell ref="A2:C2"/>
    <mergeCell ref="A3:C3"/>
    <mergeCell ref="B4:C4"/>
    <mergeCell ref="A11:C11"/>
    <mergeCell ref="A12:B12"/>
    <mergeCell ref="A4:A5"/>
  </mergeCells>
  <printOptions horizontalCentered="1"/>
  <pageMargins left="0.7868055555555555" right="0.7868055555555555" top="0.9444444444444444" bottom="0.7479166666666667" header="0.3145833333333333" footer="0.5118055555555555"/>
  <pageSetup firstPageNumber="36" useFirstPageNumber="1" horizontalDpi="600" verticalDpi="600" orientation="portrait" paperSize="9"/>
  <headerFooter scaleWithDoc="0" alignWithMargins="0">
    <oddFooter>&amp;C&amp;"Times New Roman"&amp;12— &amp;P —</oddFooter>
  </headerFooter>
</worksheet>
</file>

<file path=xl/worksheets/sheet13.xml><?xml version="1.0" encoding="utf-8"?>
<worksheet xmlns="http://schemas.openxmlformats.org/spreadsheetml/2006/main" xmlns:r="http://schemas.openxmlformats.org/officeDocument/2006/relationships">
  <dimension ref="A1:F12"/>
  <sheetViews>
    <sheetView zoomScaleSheetLayoutView="100" workbookViewId="0" topLeftCell="A1">
      <selection activeCell="C53" sqref="C53"/>
    </sheetView>
  </sheetViews>
  <sheetFormatPr defaultColWidth="13.25390625" defaultRowHeight="15" customHeight="1"/>
  <cols>
    <col min="1" max="1" width="13.25390625" style="611" customWidth="1"/>
    <col min="2" max="2" width="49.50390625" style="611" customWidth="1"/>
    <col min="3" max="3" width="18.00390625" style="612" customWidth="1"/>
    <col min="4" max="248" width="13.25390625" style="611" customWidth="1"/>
    <col min="249" max="16384" width="13.25390625" style="611" customWidth="1"/>
  </cols>
  <sheetData>
    <row r="1" spans="1:3" s="610" customFormat="1" ht="27" customHeight="1">
      <c r="A1" s="614" t="s">
        <v>841</v>
      </c>
      <c r="B1" s="627"/>
      <c r="C1" s="615"/>
    </row>
    <row r="2" spans="1:3" s="611" customFormat="1" ht="40.5" customHeight="1">
      <c r="A2" s="616" t="s">
        <v>842</v>
      </c>
      <c r="B2" s="616"/>
      <c r="C2" s="616"/>
    </row>
    <row r="3" spans="2:3" s="611" customFormat="1" ht="22.5" customHeight="1">
      <c r="B3" s="151"/>
      <c r="C3" s="628" t="s">
        <v>2</v>
      </c>
    </row>
    <row r="4" spans="1:3" s="611" customFormat="1" ht="30" customHeight="1">
      <c r="A4" s="619" t="s">
        <v>843</v>
      </c>
      <c r="B4" s="619" t="s">
        <v>844</v>
      </c>
      <c r="C4" s="619" t="s">
        <v>5</v>
      </c>
    </row>
    <row r="5" spans="1:3" s="611" customFormat="1" ht="30" customHeight="1">
      <c r="A5" s="153"/>
      <c r="B5" s="624" t="s">
        <v>845</v>
      </c>
      <c r="C5" s="147">
        <f>SUM(C6:C11)</f>
        <v>544592.863825</v>
      </c>
    </row>
    <row r="6" spans="1:3" s="611" customFormat="1" ht="30" customHeight="1">
      <c r="A6" s="145">
        <v>10202</v>
      </c>
      <c r="B6" s="149" t="s">
        <v>846</v>
      </c>
      <c r="C6" s="620">
        <v>5726.166693</v>
      </c>
    </row>
    <row r="7" spans="1:3" s="611" customFormat="1" ht="30" customHeight="1">
      <c r="A7" s="145">
        <v>10203</v>
      </c>
      <c r="B7" s="149" t="s">
        <v>847</v>
      </c>
      <c r="C7" s="620">
        <v>89006</v>
      </c>
    </row>
    <row r="8" spans="1:3" s="611" customFormat="1" ht="30" customHeight="1">
      <c r="A8" s="145">
        <v>10204</v>
      </c>
      <c r="B8" s="149" t="s">
        <v>848</v>
      </c>
      <c r="C8" s="620">
        <v>1538.150132</v>
      </c>
    </row>
    <row r="9" spans="1:3" s="611" customFormat="1" ht="30" customHeight="1">
      <c r="A9" s="145">
        <v>10210</v>
      </c>
      <c r="B9" s="149" t="s">
        <v>849</v>
      </c>
      <c r="C9" s="620">
        <v>113527</v>
      </c>
    </row>
    <row r="10" spans="1:6" s="611" customFormat="1" ht="30" customHeight="1">
      <c r="A10" s="145">
        <v>10211</v>
      </c>
      <c r="B10" s="149" t="s">
        <v>850</v>
      </c>
      <c r="C10" s="620">
        <v>165032</v>
      </c>
      <c r="F10" s="629"/>
    </row>
    <row r="11" spans="1:6" s="611" customFormat="1" ht="30" customHeight="1">
      <c r="A11" s="145">
        <v>10212</v>
      </c>
      <c r="B11" s="149" t="s">
        <v>851</v>
      </c>
      <c r="C11" s="620">
        <v>169763.547</v>
      </c>
      <c r="F11" s="630"/>
    </row>
    <row r="12" s="611" customFormat="1" ht="30" customHeight="1">
      <c r="C12" s="612"/>
    </row>
  </sheetData>
  <sheetProtection/>
  <mergeCells count="1">
    <mergeCell ref="A2:C2"/>
  </mergeCells>
  <printOptions horizontalCentered="1"/>
  <pageMargins left="0.7868055555555555" right="0.7868055555555555" top="0.9486111111111111" bottom="0.7513888888888889" header="0.2986111111111111" footer="0.5118055555555555"/>
  <pageSetup firstPageNumber="37" useFirstPageNumber="1" horizontalDpi="600" verticalDpi="600" orientation="portrait" paperSize="9"/>
  <headerFooter scaleWithDoc="0" alignWithMargins="0">
    <oddFooter>&amp;C&amp;"Times New Roman"&amp;12— &amp;P —</oddFooter>
  </headerFooter>
</worksheet>
</file>

<file path=xl/worksheets/sheet14.xml><?xml version="1.0" encoding="utf-8"?>
<worksheet xmlns="http://schemas.openxmlformats.org/spreadsheetml/2006/main" xmlns:r="http://schemas.openxmlformats.org/officeDocument/2006/relationships">
  <dimension ref="A1:D21"/>
  <sheetViews>
    <sheetView zoomScaleSheetLayoutView="100" workbookViewId="0" topLeftCell="A1">
      <selection activeCell="C53" sqref="C53"/>
    </sheetView>
  </sheetViews>
  <sheetFormatPr defaultColWidth="32.875" defaultRowHeight="15" customHeight="1"/>
  <cols>
    <col min="1" max="1" width="15.75390625" style="118" customWidth="1"/>
    <col min="2" max="2" width="44.75390625" style="118" customWidth="1"/>
    <col min="3" max="3" width="19.75390625" style="118" customWidth="1"/>
    <col min="4" max="251" width="32.875" style="118" customWidth="1"/>
    <col min="252" max="16384" width="32.875" style="118" customWidth="1"/>
  </cols>
  <sheetData>
    <row r="1" spans="1:2" s="132" customFormat="1" ht="36.75" customHeight="1">
      <c r="A1" s="602" t="s">
        <v>852</v>
      </c>
      <c r="B1" s="603"/>
    </row>
    <row r="2" spans="1:3" s="118" customFormat="1" ht="25.5">
      <c r="A2" s="120" t="s">
        <v>853</v>
      </c>
      <c r="B2" s="121"/>
      <c r="C2" s="121"/>
    </row>
    <row r="3" spans="2:3" s="118" customFormat="1" ht="24.75" customHeight="1">
      <c r="B3" s="122"/>
      <c r="C3" s="623" t="s">
        <v>2</v>
      </c>
    </row>
    <row r="4" spans="1:3" s="118" customFormat="1" ht="30" customHeight="1">
      <c r="A4" s="124" t="s">
        <v>854</v>
      </c>
      <c r="B4" s="124" t="s">
        <v>855</v>
      </c>
      <c r="C4" s="124" t="s">
        <v>5</v>
      </c>
    </row>
    <row r="5" spans="1:3" s="118" customFormat="1" ht="30" customHeight="1">
      <c r="A5" s="145"/>
      <c r="B5" s="624" t="s">
        <v>856</v>
      </c>
      <c r="C5" s="147">
        <f>SUM(C6:C11)</f>
        <v>479530.437692</v>
      </c>
    </row>
    <row r="6" spans="1:4" s="118" customFormat="1" ht="30" customHeight="1">
      <c r="A6" s="145">
        <v>20902</v>
      </c>
      <c r="B6" s="149" t="s">
        <v>857</v>
      </c>
      <c r="C6" s="620">
        <v>4030.457142</v>
      </c>
      <c r="D6" s="625"/>
    </row>
    <row r="7" spans="1:4" s="118" customFormat="1" ht="30" customHeight="1">
      <c r="A7" s="145">
        <v>20903</v>
      </c>
      <c r="B7" s="149" t="s">
        <v>858</v>
      </c>
      <c r="C7" s="620">
        <v>64871.247967999996</v>
      </c>
      <c r="D7" s="625"/>
    </row>
    <row r="8" spans="1:4" s="118" customFormat="1" ht="30" customHeight="1">
      <c r="A8" s="145">
        <v>20904</v>
      </c>
      <c r="B8" s="149" t="s">
        <v>859</v>
      </c>
      <c r="C8" s="620">
        <v>3320.519916</v>
      </c>
      <c r="D8" s="625"/>
    </row>
    <row r="9" spans="1:4" s="118" customFormat="1" ht="30" customHeight="1">
      <c r="A9" s="145">
        <v>20910</v>
      </c>
      <c r="B9" s="149" t="s">
        <v>860</v>
      </c>
      <c r="C9" s="620">
        <v>74473.297135</v>
      </c>
      <c r="D9" s="625"/>
    </row>
    <row r="10" spans="1:4" s="118" customFormat="1" ht="30" customHeight="1">
      <c r="A10" s="145">
        <v>20911</v>
      </c>
      <c r="B10" s="149" t="s">
        <v>861</v>
      </c>
      <c r="C10" s="620">
        <v>169215</v>
      </c>
      <c r="D10" s="625"/>
    </row>
    <row r="11" spans="1:4" s="118" customFormat="1" ht="30" customHeight="1">
      <c r="A11" s="145">
        <v>20912</v>
      </c>
      <c r="B11" s="149" t="s">
        <v>862</v>
      </c>
      <c r="C11" s="620">
        <v>163619.915531</v>
      </c>
      <c r="D11" s="625"/>
    </row>
    <row r="12" s="118" customFormat="1" ht="15" customHeight="1">
      <c r="C12" s="625"/>
    </row>
    <row r="13" s="118" customFormat="1" ht="15" customHeight="1">
      <c r="C13" s="625"/>
    </row>
    <row r="14" s="118" customFormat="1" ht="15" customHeight="1">
      <c r="C14" s="625"/>
    </row>
    <row r="15" s="118" customFormat="1" ht="15" customHeight="1">
      <c r="C15" s="625"/>
    </row>
    <row r="21" s="118" customFormat="1" ht="15" customHeight="1">
      <c r="C21" s="626"/>
    </row>
  </sheetData>
  <sheetProtection/>
  <mergeCells count="1">
    <mergeCell ref="A2:C2"/>
  </mergeCells>
  <printOptions horizontalCentered="1"/>
  <pageMargins left="0.7868055555555555" right="0.7868055555555555" top="0.9486111111111111" bottom="0.7513888888888889" header="0.2986111111111111" footer="0.49583333333333335"/>
  <pageSetup firstPageNumber="38" useFirstPageNumber="1" horizontalDpi="600" verticalDpi="600" orientation="portrait" paperSize="9"/>
  <headerFooter scaleWithDoc="0" alignWithMargins="0">
    <oddFooter>&amp;C&amp;"Times New Roman"&amp;12— &amp;P —</oddFooter>
  </headerFooter>
</worksheet>
</file>

<file path=xl/worksheets/sheet15.xml><?xml version="1.0" encoding="utf-8"?>
<worksheet xmlns="http://schemas.openxmlformats.org/spreadsheetml/2006/main" xmlns:r="http://schemas.openxmlformats.org/officeDocument/2006/relationships">
  <dimension ref="A1:H34"/>
  <sheetViews>
    <sheetView showZeros="0" zoomScaleSheetLayoutView="100" workbookViewId="0" topLeftCell="A17">
      <selection activeCell="C53" sqref="C53"/>
    </sheetView>
  </sheetViews>
  <sheetFormatPr defaultColWidth="13.25390625" defaultRowHeight="15" customHeight="1"/>
  <cols>
    <col min="1" max="1" width="13.25390625" style="611" customWidth="1"/>
    <col min="2" max="2" width="49.50390625" style="611" customWidth="1"/>
    <col min="3" max="3" width="15.875" style="612" customWidth="1"/>
    <col min="4" max="4" width="13.25390625" style="611" customWidth="1"/>
    <col min="5" max="5" width="13.25390625" style="613" customWidth="1"/>
    <col min="6" max="16384" width="13.25390625" style="611" customWidth="1"/>
  </cols>
  <sheetData>
    <row r="1" spans="1:5" s="610" customFormat="1" ht="27.75" customHeight="1">
      <c r="A1" s="614" t="s">
        <v>863</v>
      </c>
      <c r="C1" s="615"/>
      <c r="E1" s="622"/>
    </row>
    <row r="2" spans="1:5" s="611" customFormat="1" ht="31.5" customHeight="1">
      <c r="A2" s="616" t="s">
        <v>864</v>
      </c>
      <c r="B2" s="617"/>
      <c r="C2" s="617"/>
      <c r="E2" s="613"/>
    </row>
    <row r="3" spans="2:5" s="611" customFormat="1" ht="21.75" customHeight="1">
      <c r="B3" s="151"/>
      <c r="C3" s="618" t="s">
        <v>43</v>
      </c>
      <c r="E3" s="613"/>
    </row>
    <row r="4" spans="1:5" s="611" customFormat="1" ht="27" customHeight="1">
      <c r="A4" s="619" t="s">
        <v>843</v>
      </c>
      <c r="B4" s="619" t="s">
        <v>844</v>
      </c>
      <c r="C4" s="619" t="s">
        <v>5</v>
      </c>
      <c r="E4" s="613"/>
    </row>
    <row r="5" spans="1:5" s="611" customFormat="1" ht="27" customHeight="1">
      <c r="A5" s="137"/>
      <c r="B5" s="125" t="s">
        <v>865</v>
      </c>
      <c r="C5" s="135">
        <f>C6+C12+C17+C21+C25</f>
        <v>63505</v>
      </c>
      <c r="E5" s="613"/>
    </row>
    <row r="6" spans="1:5" s="611" customFormat="1" ht="27" customHeight="1">
      <c r="A6" s="39">
        <v>10202</v>
      </c>
      <c r="B6" s="127" t="s">
        <v>846</v>
      </c>
      <c r="C6" s="609">
        <f>SUM(C7:C11)</f>
        <v>2578</v>
      </c>
      <c r="E6" s="613"/>
    </row>
    <row r="7" spans="1:5" s="611" customFormat="1" ht="27" customHeight="1">
      <c r="A7" s="39">
        <v>1020201</v>
      </c>
      <c r="B7" s="137" t="s">
        <v>866</v>
      </c>
      <c r="C7" s="609">
        <v>1837</v>
      </c>
      <c r="E7" s="613"/>
    </row>
    <row r="8" spans="1:5" s="611" customFormat="1" ht="27" customHeight="1">
      <c r="A8" s="39">
        <v>1020202</v>
      </c>
      <c r="B8" s="137" t="s">
        <v>867</v>
      </c>
      <c r="C8" s="620"/>
      <c r="E8" s="613"/>
    </row>
    <row r="9" spans="1:5" s="611" customFormat="1" ht="27" customHeight="1">
      <c r="A9" s="39">
        <v>1020203</v>
      </c>
      <c r="B9" s="137" t="s">
        <v>868</v>
      </c>
      <c r="C9" s="609">
        <v>43</v>
      </c>
      <c r="E9" s="613"/>
    </row>
    <row r="10" spans="1:5" s="611" customFormat="1" ht="27" customHeight="1">
      <c r="A10" s="39">
        <v>1101702</v>
      </c>
      <c r="B10" s="137" t="s">
        <v>869</v>
      </c>
      <c r="C10" s="609">
        <v>694</v>
      </c>
      <c r="E10" s="613"/>
    </row>
    <row r="11" spans="1:5" s="611" customFormat="1" ht="27" customHeight="1">
      <c r="A11" s="39">
        <v>1020299</v>
      </c>
      <c r="B11" s="137" t="s">
        <v>870</v>
      </c>
      <c r="C11" s="609">
        <v>4</v>
      </c>
      <c r="E11" s="613"/>
    </row>
    <row r="12" spans="1:5" s="611" customFormat="1" ht="27" customHeight="1">
      <c r="A12" s="39">
        <v>10203</v>
      </c>
      <c r="B12" s="127" t="s">
        <v>871</v>
      </c>
      <c r="C12" s="609">
        <f>SUM(C13:C16)</f>
        <v>29771</v>
      </c>
      <c r="E12" s="613"/>
    </row>
    <row r="13" spans="1:8" s="611" customFormat="1" ht="27" customHeight="1">
      <c r="A13" s="39">
        <v>1020301</v>
      </c>
      <c r="B13" s="137" t="s">
        <v>872</v>
      </c>
      <c r="C13" s="609">
        <v>28729</v>
      </c>
      <c r="E13" s="613"/>
      <c r="H13" s="621"/>
    </row>
    <row r="14" spans="1:5" s="611" customFormat="1" ht="27" customHeight="1">
      <c r="A14" s="39">
        <v>1020302</v>
      </c>
      <c r="B14" s="137" t="s">
        <v>873</v>
      </c>
      <c r="C14" s="609"/>
      <c r="E14" s="613"/>
    </row>
    <row r="15" spans="1:8" s="611" customFormat="1" ht="27" customHeight="1">
      <c r="A15" s="39">
        <v>1020303</v>
      </c>
      <c r="B15" s="137" t="s">
        <v>874</v>
      </c>
      <c r="C15" s="609">
        <v>1004</v>
      </c>
      <c r="E15" s="613"/>
      <c r="H15" s="621"/>
    </row>
    <row r="16" spans="1:5" s="611" customFormat="1" ht="27" customHeight="1">
      <c r="A16" s="39">
        <v>1101603</v>
      </c>
      <c r="B16" s="137" t="s">
        <v>875</v>
      </c>
      <c r="C16" s="609">
        <v>38</v>
      </c>
      <c r="E16" s="613"/>
    </row>
    <row r="17" spans="1:5" s="611" customFormat="1" ht="27" customHeight="1">
      <c r="A17" s="39">
        <v>10204</v>
      </c>
      <c r="B17" s="127" t="s">
        <v>848</v>
      </c>
      <c r="C17" s="609">
        <f>SUM(C18:C20)</f>
        <v>567</v>
      </c>
      <c r="E17" s="613"/>
    </row>
    <row r="18" spans="1:5" s="611" customFormat="1" ht="27" customHeight="1">
      <c r="A18" s="39">
        <v>1020401</v>
      </c>
      <c r="B18" s="137" t="s">
        <v>876</v>
      </c>
      <c r="C18" s="609">
        <v>463</v>
      </c>
      <c r="E18" s="613"/>
    </row>
    <row r="19" spans="1:5" s="611" customFormat="1" ht="27" customHeight="1">
      <c r="A19" s="39">
        <v>1020402</v>
      </c>
      <c r="B19" s="137" t="s">
        <v>877</v>
      </c>
      <c r="C19" s="609"/>
      <c r="E19" s="613"/>
    </row>
    <row r="20" spans="1:5" s="611" customFormat="1" ht="27" customHeight="1">
      <c r="A20" s="39">
        <v>1020403</v>
      </c>
      <c r="B20" s="137" t="s">
        <v>878</v>
      </c>
      <c r="C20" s="609">
        <v>104</v>
      </c>
      <c r="E20" s="613"/>
    </row>
    <row r="21" spans="1:5" s="611" customFormat="1" ht="27" customHeight="1">
      <c r="A21" s="39">
        <v>10210</v>
      </c>
      <c r="B21" s="127" t="s">
        <v>849</v>
      </c>
      <c r="C21" s="609"/>
      <c r="E21" s="613"/>
    </row>
    <row r="22" spans="1:5" s="611" customFormat="1" ht="27" customHeight="1">
      <c r="A22" s="39">
        <v>1021001</v>
      </c>
      <c r="B22" s="137" t="s">
        <v>879</v>
      </c>
      <c r="C22" s="609"/>
      <c r="E22" s="613"/>
    </row>
    <row r="23" spans="1:5" s="611" customFormat="1" ht="27" customHeight="1">
      <c r="A23" s="39">
        <v>1021002</v>
      </c>
      <c r="B23" s="137" t="s">
        <v>880</v>
      </c>
      <c r="C23" s="609"/>
      <c r="E23" s="613"/>
    </row>
    <row r="24" spans="1:5" s="611" customFormat="1" ht="27" customHeight="1">
      <c r="A24" s="39">
        <v>1021003</v>
      </c>
      <c r="B24" s="137" t="s">
        <v>881</v>
      </c>
      <c r="C24" s="609"/>
      <c r="E24" s="613"/>
    </row>
    <row r="25" spans="1:5" s="611" customFormat="1" ht="27" customHeight="1">
      <c r="A25" s="39">
        <v>10211</v>
      </c>
      <c r="B25" s="127" t="s">
        <v>850</v>
      </c>
      <c r="C25" s="620">
        <f>SUM(C26:C30)</f>
        <v>30589</v>
      </c>
      <c r="D25" s="621"/>
      <c r="E25" s="613"/>
    </row>
    <row r="26" spans="1:5" s="611" customFormat="1" ht="27" customHeight="1">
      <c r="A26" s="39">
        <v>1021101</v>
      </c>
      <c r="B26" s="137" t="s">
        <v>882</v>
      </c>
      <c r="C26" s="620">
        <v>18759</v>
      </c>
      <c r="E26" s="613"/>
    </row>
    <row r="27" spans="1:5" s="611" customFormat="1" ht="27" customHeight="1">
      <c r="A27" s="39">
        <v>1021102</v>
      </c>
      <c r="B27" s="137" t="s">
        <v>883</v>
      </c>
      <c r="C27" s="620">
        <v>10225</v>
      </c>
      <c r="D27" s="621"/>
      <c r="E27" s="613"/>
    </row>
    <row r="28" spans="1:5" s="611" customFormat="1" ht="27" customHeight="1">
      <c r="A28" s="39">
        <v>1021103</v>
      </c>
      <c r="B28" s="137" t="s">
        <v>884</v>
      </c>
      <c r="C28" s="620">
        <v>100</v>
      </c>
      <c r="E28" s="613"/>
    </row>
    <row r="29" spans="1:5" s="611" customFormat="1" ht="27" customHeight="1">
      <c r="A29" s="39">
        <v>1101605</v>
      </c>
      <c r="B29" s="137" t="s">
        <v>885</v>
      </c>
      <c r="C29" s="620">
        <v>1500</v>
      </c>
      <c r="E29" s="613"/>
    </row>
    <row r="30" spans="1:5" s="611" customFormat="1" ht="27" customHeight="1">
      <c r="A30" s="39">
        <v>1021199</v>
      </c>
      <c r="B30" s="137" t="s">
        <v>886</v>
      </c>
      <c r="C30" s="620">
        <v>5</v>
      </c>
      <c r="E30" s="613"/>
    </row>
    <row r="31" spans="1:5" s="611" customFormat="1" ht="27" customHeight="1">
      <c r="A31" s="39">
        <v>10212</v>
      </c>
      <c r="B31" s="127" t="s">
        <v>851</v>
      </c>
      <c r="C31" s="138"/>
      <c r="E31" s="613"/>
    </row>
    <row r="32" spans="1:5" s="611" customFormat="1" ht="27" customHeight="1">
      <c r="A32" s="39">
        <v>1021201</v>
      </c>
      <c r="B32" s="137" t="s">
        <v>887</v>
      </c>
      <c r="C32" s="138"/>
      <c r="E32" s="613"/>
    </row>
    <row r="33" spans="1:5" s="611" customFormat="1" ht="27" customHeight="1">
      <c r="A33" s="39">
        <v>1021202</v>
      </c>
      <c r="B33" s="137" t="s">
        <v>888</v>
      </c>
      <c r="C33" s="138"/>
      <c r="E33" s="613"/>
    </row>
    <row r="34" spans="1:5" s="611" customFormat="1" ht="27" customHeight="1">
      <c r="A34" s="39">
        <v>1021203</v>
      </c>
      <c r="B34" s="137" t="s">
        <v>889</v>
      </c>
      <c r="C34" s="138"/>
      <c r="E34" s="613"/>
    </row>
  </sheetData>
  <sheetProtection/>
  <mergeCells count="1">
    <mergeCell ref="A2:C2"/>
  </mergeCells>
  <printOptions horizontalCentered="1"/>
  <pageMargins left="0.7868055555555555" right="0.7868055555555555" top="0.7868055555555555" bottom="0.7479166666666667" header="0.3145833333333333" footer="0.5118055555555555"/>
  <pageSetup firstPageNumber="39" useFirstPageNumber="1" horizontalDpi="600" verticalDpi="600" orientation="portrait" paperSize="9"/>
  <headerFooter scaleWithDoc="0" alignWithMargins="0">
    <oddFooter>&amp;C&amp;"Times New Roman"&amp;12— &amp;P —</oddFooter>
  </headerFooter>
</worksheet>
</file>

<file path=xl/worksheets/sheet16.xml><?xml version="1.0" encoding="utf-8"?>
<worksheet xmlns="http://schemas.openxmlformats.org/spreadsheetml/2006/main" xmlns:r="http://schemas.openxmlformats.org/officeDocument/2006/relationships">
  <dimension ref="A1:C26"/>
  <sheetViews>
    <sheetView showZeros="0" zoomScaleSheetLayoutView="100" workbookViewId="0" topLeftCell="A17">
      <selection activeCell="C53" sqref="C53"/>
    </sheetView>
  </sheetViews>
  <sheetFormatPr defaultColWidth="32.875" defaultRowHeight="15" customHeight="1"/>
  <cols>
    <col min="1" max="1" width="11.375" style="118" customWidth="1"/>
    <col min="2" max="2" width="45.625" style="118" customWidth="1"/>
    <col min="3" max="3" width="23.375" style="131" customWidth="1"/>
    <col min="4" max="16384" width="32.875" style="118" customWidth="1"/>
  </cols>
  <sheetData>
    <row r="1" spans="1:3" s="132" customFormat="1" ht="33" customHeight="1">
      <c r="A1" s="602" t="s">
        <v>890</v>
      </c>
      <c r="B1" s="603"/>
      <c r="C1" s="604"/>
    </row>
    <row r="2" spans="1:3" s="118" customFormat="1" ht="25.5">
      <c r="A2" s="120" t="s">
        <v>891</v>
      </c>
      <c r="B2" s="120"/>
      <c r="C2" s="120"/>
    </row>
    <row r="3" spans="2:3" s="118" customFormat="1" ht="24.75" customHeight="1">
      <c r="B3" s="122"/>
      <c r="C3" s="133" t="s">
        <v>43</v>
      </c>
    </row>
    <row r="4" spans="1:3" s="118" customFormat="1" ht="24" customHeight="1">
      <c r="A4" s="124" t="s">
        <v>854</v>
      </c>
      <c r="B4" s="124" t="s">
        <v>855</v>
      </c>
      <c r="C4" s="134" t="s">
        <v>5</v>
      </c>
    </row>
    <row r="5" spans="1:3" s="601" customFormat="1" ht="24" customHeight="1">
      <c r="A5" s="605"/>
      <c r="B5" s="606" t="s">
        <v>892</v>
      </c>
      <c r="C5" s="607">
        <f>C6+C9+C12+C18</f>
        <v>54169</v>
      </c>
    </row>
    <row r="6" spans="1:3" s="118" customFormat="1" ht="24" customHeight="1">
      <c r="A6" s="39">
        <v>20902</v>
      </c>
      <c r="B6" s="127" t="s">
        <v>857</v>
      </c>
      <c r="C6" s="608">
        <f>SUM(C7:C8)</f>
        <v>1549</v>
      </c>
    </row>
    <row r="7" spans="1:3" s="118" customFormat="1" ht="24" customHeight="1">
      <c r="A7" s="39">
        <v>2090201</v>
      </c>
      <c r="B7" s="137" t="s">
        <v>893</v>
      </c>
      <c r="C7" s="608">
        <v>368</v>
      </c>
    </row>
    <row r="8" spans="1:3" s="118" customFormat="1" ht="24" customHeight="1">
      <c r="A8" s="39">
        <v>2090299</v>
      </c>
      <c r="B8" s="137" t="s">
        <v>894</v>
      </c>
      <c r="C8" s="608">
        <v>1181</v>
      </c>
    </row>
    <row r="9" spans="1:3" s="118" customFormat="1" ht="24" customHeight="1">
      <c r="A9" s="39">
        <v>20903</v>
      </c>
      <c r="B9" s="127" t="s">
        <v>895</v>
      </c>
      <c r="C9" s="608">
        <f>SUM(C10:C11)</f>
        <v>17782</v>
      </c>
    </row>
    <row r="10" spans="1:3" s="118" customFormat="1" ht="24" customHeight="1">
      <c r="A10" s="39">
        <v>2090301</v>
      </c>
      <c r="B10" s="137" t="s">
        <v>896</v>
      </c>
      <c r="C10" s="608">
        <v>17715</v>
      </c>
    </row>
    <row r="11" spans="1:3" s="118" customFormat="1" ht="24" customHeight="1">
      <c r="A11" s="39">
        <v>2301703</v>
      </c>
      <c r="B11" s="137" t="s">
        <v>897</v>
      </c>
      <c r="C11" s="608">
        <v>67</v>
      </c>
    </row>
    <row r="12" spans="1:3" s="118" customFormat="1" ht="24" customHeight="1">
      <c r="A12" s="39">
        <v>20904</v>
      </c>
      <c r="B12" s="127" t="s">
        <v>859</v>
      </c>
      <c r="C12" s="608">
        <f>SUM(C13:C14)</f>
        <v>1180</v>
      </c>
    </row>
    <row r="13" spans="1:3" s="118" customFormat="1" ht="24" customHeight="1">
      <c r="A13" s="39">
        <v>2090401</v>
      </c>
      <c r="B13" s="137" t="s">
        <v>898</v>
      </c>
      <c r="C13" s="608">
        <v>1124</v>
      </c>
    </row>
    <row r="14" spans="1:3" s="118" customFormat="1" ht="24" customHeight="1">
      <c r="A14" s="39">
        <v>2090499</v>
      </c>
      <c r="B14" s="137" t="s">
        <v>899</v>
      </c>
      <c r="C14" s="609">
        <v>56</v>
      </c>
    </row>
    <row r="15" spans="1:3" s="118" customFormat="1" ht="24" customHeight="1">
      <c r="A15" s="39">
        <v>20910</v>
      </c>
      <c r="B15" s="127" t="s">
        <v>860</v>
      </c>
      <c r="C15" s="138"/>
    </row>
    <row r="16" spans="1:3" s="118" customFormat="1" ht="24" customHeight="1">
      <c r="A16" s="39">
        <v>2091001</v>
      </c>
      <c r="B16" s="137" t="s">
        <v>900</v>
      </c>
      <c r="C16" s="138"/>
    </row>
    <row r="17" spans="1:3" s="118" customFormat="1" ht="24" customHeight="1">
      <c r="A17" s="39">
        <v>2091099</v>
      </c>
      <c r="B17" s="137" t="s">
        <v>901</v>
      </c>
      <c r="C17" s="138"/>
    </row>
    <row r="18" spans="1:3" s="118" customFormat="1" ht="24" customHeight="1">
      <c r="A18" s="39">
        <v>20911</v>
      </c>
      <c r="B18" s="127" t="s">
        <v>861</v>
      </c>
      <c r="C18" s="609">
        <f>SUM(C19:C21)</f>
        <v>33658</v>
      </c>
    </row>
    <row r="19" spans="1:3" s="118" customFormat="1" ht="24" customHeight="1">
      <c r="A19" s="39">
        <v>2091101</v>
      </c>
      <c r="B19" s="137" t="s">
        <v>900</v>
      </c>
      <c r="C19" s="609">
        <v>32816</v>
      </c>
    </row>
    <row r="20" spans="1:3" s="118" customFormat="1" ht="24" customHeight="1">
      <c r="A20" s="39">
        <v>2301705</v>
      </c>
      <c r="B20" s="137" t="s">
        <v>897</v>
      </c>
      <c r="C20" s="609"/>
    </row>
    <row r="21" spans="1:3" s="118" customFormat="1" ht="24" customHeight="1">
      <c r="A21" s="39">
        <v>2091199</v>
      </c>
      <c r="B21" s="137" t="s">
        <v>901</v>
      </c>
      <c r="C21" s="609">
        <v>842</v>
      </c>
    </row>
    <row r="22" spans="1:3" s="118" customFormat="1" ht="24" customHeight="1">
      <c r="A22" s="39">
        <v>20912</v>
      </c>
      <c r="B22" s="127" t="s">
        <v>862</v>
      </c>
      <c r="C22" s="138"/>
    </row>
    <row r="23" spans="1:3" s="118" customFormat="1" ht="24" customHeight="1">
      <c r="A23" s="39">
        <v>2091201</v>
      </c>
      <c r="B23" s="137" t="s">
        <v>896</v>
      </c>
      <c r="C23" s="138"/>
    </row>
    <row r="24" spans="1:3" s="118" customFormat="1" ht="24" customHeight="1">
      <c r="A24" s="39">
        <v>2091299</v>
      </c>
      <c r="B24" s="137" t="s">
        <v>901</v>
      </c>
      <c r="C24" s="138"/>
    </row>
    <row r="25" s="118" customFormat="1" ht="15" customHeight="1">
      <c r="C25" s="131"/>
    </row>
    <row r="26" s="118" customFormat="1" ht="15" customHeight="1">
      <c r="C26" s="131"/>
    </row>
  </sheetData>
  <sheetProtection/>
  <mergeCells count="1">
    <mergeCell ref="A2:C2"/>
  </mergeCells>
  <printOptions horizontalCentered="1"/>
  <pageMargins left="0.7083333333333334" right="0.7083333333333334" top="0.7479166666666667" bottom="0.7479166666666667" header="0.3145833333333333" footer="0.5118055555555555"/>
  <pageSetup firstPageNumber="41" useFirstPageNumber="1" horizontalDpi="600" verticalDpi="600" orientation="portrait" paperSize="9"/>
  <headerFooter scaleWithDoc="0" alignWithMargins="0">
    <oddFooter>&amp;C&amp;"Times New Roman"&amp;12— &amp;P —</oddFooter>
  </headerFooter>
</worksheet>
</file>

<file path=xl/worksheets/sheet17.xml><?xml version="1.0" encoding="utf-8"?>
<worksheet xmlns="http://schemas.openxmlformats.org/spreadsheetml/2006/main" xmlns:r="http://schemas.openxmlformats.org/officeDocument/2006/relationships">
  <dimension ref="A1:C14"/>
  <sheetViews>
    <sheetView showZeros="0" zoomScaleSheetLayoutView="100" workbookViewId="0" topLeftCell="A19">
      <selection activeCell="C53" sqref="C53"/>
    </sheetView>
  </sheetViews>
  <sheetFormatPr defaultColWidth="9.00390625" defaultRowHeight="13.5" customHeight="1"/>
  <cols>
    <col min="1" max="1" width="20.125" style="576" customWidth="1"/>
    <col min="2" max="2" width="40.75390625" style="576" customWidth="1"/>
    <col min="3" max="3" width="18.75390625" style="576" customWidth="1"/>
    <col min="4" max="16384" width="9.00390625" style="576" customWidth="1"/>
  </cols>
  <sheetData>
    <row r="1" s="575" customFormat="1" ht="21" customHeight="1">
      <c r="A1" s="551" t="s">
        <v>902</v>
      </c>
    </row>
    <row r="2" spans="1:3" s="576" customFormat="1" ht="37.5" customHeight="1">
      <c r="A2" s="553" t="s">
        <v>903</v>
      </c>
      <c r="B2" s="591"/>
      <c r="C2" s="591"/>
    </row>
    <row r="3" s="576" customFormat="1" ht="29.25" customHeight="1">
      <c r="C3" s="597" t="s">
        <v>2</v>
      </c>
    </row>
    <row r="4" spans="1:3" s="577" customFormat="1" ht="30" customHeight="1">
      <c r="A4" s="559" t="s">
        <v>44</v>
      </c>
      <c r="B4" s="559" t="s">
        <v>45</v>
      </c>
      <c r="C4" s="559" t="s">
        <v>5</v>
      </c>
    </row>
    <row r="5" spans="1:3" s="576" customFormat="1" ht="30" customHeight="1">
      <c r="A5" s="580">
        <v>10306</v>
      </c>
      <c r="B5" s="581" t="s">
        <v>904</v>
      </c>
      <c r="C5" s="582">
        <f>SUM(C6:C10)</f>
        <v>58226</v>
      </c>
    </row>
    <row r="6" spans="1:3" s="576" customFormat="1" ht="30" customHeight="1">
      <c r="A6" s="108">
        <v>1030601</v>
      </c>
      <c r="B6" s="598" t="s">
        <v>905</v>
      </c>
      <c r="C6" s="584">
        <v>24252</v>
      </c>
    </row>
    <row r="7" spans="1:3" s="576" customFormat="1" ht="30" customHeight="1">
      <c r="A7" s="108">
        <v>1030602</v>
      </c>
      <c r="B7" s="598" t="s">
        <v>906</v>
      </c>
      <c r="C7" s="584">
        <v>224</v>
      </c>
    </row>
    <row r="8" spans="1:3" s="576" customFormat="1" ht="30" customHeight="1">
      <c r="A8" s="108">
        <v>1030603</v>
      </c>
      <c r="B8" s="598" t="s">
        <v>907</v>
      </c>
      <c r="C8" s="584">
        <v>0</v>
      </c>
    </row>
    <row r="9" spans="1:3" s="576" customFormat="1" ht="30" customHeight="1">
      <c r="A9" s="108">
        <v>1030604</v>
      </c>
      <c r="B9" s="598" t="s">
        <v>908</v>
      </c>
      <c r="C9" s="584">
        <v>0</v>
      </c>
    </row>
    <row r="10" spans="1:3" s="576" customFormat="1" ht="30" customHeight="1">
      <c r="A10" s="108">
        <v>1030698</v>
      </c>
      <c r="B10" s="598" t="s">
        <v>909</v>
      </c>
      <c r="C10" s="110">
        <v>33750</v>
      </c>
    </row>
    <row r="11" spans="1:3" s="576" customFormat="1" ht="30" customHeight="1">
      <c r="A11" s="586"/>
      <c r="B11" s="599" t="s">
        <v>712</v>
      </c>
      <c r="C11" s="114">
        <f>C12+C13</f>
        <v>2588</v>
      </c>
    </row>
    <row r="12" spans="1:3" s="576" customFormat="1" ht="30" customHeight="1">
      <c r="A12" s="108">
        <v>11005</v>
      </c>
      <c r="B12" s="600" t="s">
        <v>910</v>
      </c>
      <c r="C12" s="110">
        <v>117</v>
      </c>
    </row>
    <row r="13" spans="1:3" s="576" customFormat="1" ht="30" customHeight="1">
      <c r="A13" s="108"/>
      <c r="B13" s="590" t="s">
        <v>911</v>
      </c>
      <c r="C13" s="110">
        <v>2471</v>
      </c>
    </row>
    <row r="14" spans="1:3" s="576" customFormat="1" ht="30" customHeight="1">
      <c r="A14" s="586"/>
      <c r="B14" s="114" t="s">
        <v>912</v>
      </c>
      <c r="C14" s="114">
        <f>C11+C5</f>
        <v>60814</v>
      </c>
    </row>
  </sheetData>
  <sheetProtection/>
  <mergeCells count="1">
    <mergeCell ref="A2:C2"/>
  </mergeCells>
  <printOptions horizontalCentered="1"/>
  <pageMargins left="0.7868055555555555" right="0.7868055555555555" top="0.9486111111111111" bottom="0.7513888888888889" header="0.2986111111111111" footer="0.49583333333333335"/>
  <pageSetup firstPageNumber="42" useFirstPageNumber="1" horizontalDpi="600" verticalDpi="600" orientation="portrait" paperSize="9"/>
  <headerFooter scaleWithDoc="0" alignWithMargins="0">
    <oddFooter>&amp;C&amp;"Times New Roman"&amp;12— &amp;P —</oddFooter>
  </headerFooter>
</worksheet>
</file>

<file path=xl/worksheets/sheet18.xml><?xml version="1.0" encoding="utf-8"?>
<worksheet xmlns="http://schemas.openxmlformats.org/spreadsheetml/2006/main" xmlns:r="http://schemas.openxmlformats.org/officeDocument/2006/relationships">
  <dimension ref="A1:C13"/>
  <sheetViews>
    <sheetView showZeros="0" zoomScaleSheetLayoutView="100" workbookViewId="0" topLeftCell="A1">
      <selection activeCell="C53" sqref="C53"/>
    </sheetView>
  </sheetViews>
  <sheetFormatPr defaultColWidth="9.00390625" defaultRowHeight="13.5" customHeight="1"/>
  <cols>
    <col min="1" max="1" width="20.25390625" style="576" customWidth="1"/>
    <col min="2" max="2" width="42.625" style="576" customWidth="1"/>
    <col min="3" max="3" width="17.125" style="576" customWidth="1"/>
    <col min="4" max="16384" width="9.00390625" style="576" customWidth="1"/>
  </cols>
  <sheetData>
    <row r="1" s="575" customFormat="1" ht="33" customHeight="1">
      <c r="A1" s="551" t="s">
        <v>913</v>
      </c>
    </row>
    <row r="2" spans="1:3" s="576" customFormat="1" ht="39.75" customHeight="1">
      <c r="A2" s="553" t="s">
        <v>914</v>
      </c>
      <c r="B2" s="591"/>
      <c r="C2" s="591"/>
    </row>
    <row r="3" spans="2:3" s="576" customFormat="1" ht="13.5">
      <c r="B3" s="592"/>
      <c r="C3" s="592"/>
    </row>
    <row r="4" spans="2:3" s="576" customFormat="1" ht="26.25" customHeight="1">
      <c r="B4" s="593"/>
      <c r="C4" s="594" t="s">
        <v>2</v>
      </c>
    </row>
    <row r="5" spans="1:3" s="576" customFormat="1" ht="39.75" customHeight="1">
      <c r="A5" s="559" t="s">
        <v>44</v>
      </c>
      <c r="B5" s="560" t="s">
        <v>45</v>
      </c>
      <c r="C5" s="560" t="s">
        <v>5</v>
      </c>
    </row>
    <row r="6" spans="1:3" s="576" customFormat="1" ht="30" customHeight="1">
      <c r="A6" s="84"/>
      <c r="B6" s="85" t="s">
        <v>915</v>
      </c>
      <c r="C6" s="595">
        <f>SUM(C7:C8)</f>
        <v>46892</v>
      </c>
    </row>
    <row r="7" spans="1:3" s="576" customFormat="1" ht="30" customHeight="1">
      <c r="A7" s="88">
        <v>208</v>
      </c>
      <c r="B7" s="89" t="s">
        <v>916</v>
      </c>
      <c r="C7" s="596">
        <v>0</v>
      </c>
    </row>
    <row r="8" spans="1:3" s="576" customFormat="1" ht="30" customHeight="1">
      <c r="A8" s="88">
        <v>223</v>
      </c>
      <c r="B8" s="89" t="s">
        <v>917</v>
      </c>
      <c r="C8" s="596">
        <v>46892</v>
      </c>
    </row>
    <row r="9" spans="1:3" s="576" customFormat="1" ht="30" customHeight="1">
      <c r="A9" s="88"/>
      <c r="B9" s="92" t="s">
        <v>71</v>
      </c>
      <c r="C9" s="113">
        <f>C10</f>
        <v>13922</v>
      </c>
    </row>
    <row r="10" spans="1:3" s="576" customFormat="1" ht="30" customHeight="1">
      <c r="A10" s="88" t="s">
        <v>918</v>
      </c>
      <c r="B10" s="89" t="s">
        <v>72</v>
      </c>
      <c r="C10" s="596">
        <v>13922</v>
      </c>
    </row>
    <row r="11" spans="1:3" s="576" customFormat="1" ht="30" customHeight="1">
      <c r="A11" s="88" t="s">
        <v>919</v>
      </c>
      <c r="B11" s="89" t="s">
        <v>831</v>
      </c>
      <c r="C11" s="596">
        <v>11433</v>
      </c>
    </row>
    <row r="12" spans="1:3" ht="30" customHeight="1">
      <c r="A12" s="88"/>
      <c r="B12" s="89" t="s">
        <v>832</v>
      </c>
      <c r="C12" s="596">
        <v>2489</v>
      </c>
    </row>
    <row r="13" spans="1:3" ht="30" customHeight="1">
      <c r="A13" s="96"/>
      <c r="B13" s="97" t="s">
        <v>78</v>
      </c>
      <c r="C13" s="113">
        <f>C9+C6</f>
        <v>60814</v>
      </c>
    </row>
  </sheetData>
  <sheetProtection/>
  <mergeCells count="2">
    <mergeCell ref="A2:C2"/>
    <mergeCell ref="B3:C3"/>
  </mergeCells>
  <printOptions horizontalCentered="1"/>
  <pageMargins left="0.7868055555555555" right="0.7868055555555555" top="0.9486111111111111" bottom="0.7513888888888889" header="0.2986111111111111" footer="0.49583333333333335"/>
  <pageSetup firstPageNumber="43" useFirstPageNumber="1" horizontalDpi="600" verticalDpi="600" orientation="portrait" paperSize="9"/>
  <headerFooter scaleWithDoc="0" alignWithMargins="0">
    <oddFooter>&amp;C&amp;"Times New Roman"&amp;12— &amp;P —</oddFooter>
  </headerFooter>
</worksheet>
</file>

<file path=xl/worksheets/sheet19.xml><?xml version="1.0" encoding="utf-8"?>
<worksheet xmlns="http://schemas.openxmlformats.org/spreadsheetml/2006/main" xmlns:r="http://schemas.openxmlformats.org/officeDocument/2006/relationships">
  <dimension ref="A1:C14"/>
  <sheetViews>
    <sheetView showZeros="0" zoomScaleSheetLayoutView="100" workbookViewId="0" topLeftCell="A1">
      <selection activeCell="C53" sqref="C53"/>
    </sheetView>
  </sheetViews>
  <sheetFormatPr defaultColWidth="9.00390625" defaultRowHeight="13.5" customHeight="1"/>
  <cols>
    <col min="1" max="1" width="20.125" style="576" customWidth="1"/>
    <col min="2" max="2" width="41.125" style="576" customWidth="1"/>
    <col min="3" max="3" width="18.75390625" style="577" customWidth="1"/>
    <col min="4" max="16384" width="9.00390625" style="576" customWidth="1"/>
  </cols>
  <sheetData>
    <row r="1" spans="1:3" s="575" customFormat="1" ht="25.5" customHeight="1">
      <c r="A1" s="551" t="s">
        <v>920</v>
      </c>
      <c r="B1" s="154"/>
      <c r="C1" s="552"/>
    </row>
    <row r="2" spans="1:3" ht="37.5" customHeight="1">
      <c r="A2" s="578" t="s">
        <v>921</v>
      </c>
      <c r="B2" s="554"/>
      <c r="C2" s="554"/>
    </row>
    <row r="3" spans="1:3" s="576" customFormat="1" ht="19.5" customHeight="1">
      <c r="A3" s="155"/>
      <c r="B3" s="155"/>
      <c r="C3" s="579" t="s">
        <v>43</v>
      </c>
    </row>
    <row r="4" spans="1:3" s="550" customFormat="1" ht="39.75" customHeight="1">
      <c r="A4" s="559" t="s">
        <v>44</v>
      </c>
      <c r="B4" s="559" t="s">
        <v>45</v>
      </c>
      <c r="C4" s="559" t="s">
        <v>5</v>
      </c>
    </row>
    <row r="5" spans="1:3" s="155" customFormat="1" ht="39.75" customHeight="1">
      <c r="A5" s="580">
        <v>10306</v>
      </c>
      <c r="B5" s="581" t="s">
        <v>904</v>
      </c>
      <c r="C5" s="582">
        <f>SUM(C6:C10)</f>
        <v>9350.15</v>
      </c>
    </row>
    <row r="6" spans="1:3" s="155" customFormat="1" ht="39.75" customHeight="1">
      <c r="A6" s="108">
        <v>1030601</v>
      </c>
      <c r="B6" s="583" t="s">
        <v>922</v>
      </c>
      <c r="C6" s="584">
        <v>9126.39</v>
      </c>
    </row>
    <row r="7" spans="1:3" s="155" customFormat="1" ht="39.75" customHeight="1">
      <c r="A7" s="108">
        <v>1030602</v>
      </c>
      <c r="B7" s="583" t="s">
        <v>923</v>
      </c>
      <c r="C7" s="584">
        <v>223.76</v>
      </c>
    </row>
    <row r="8" spans="1:3" s="155" customFormat="1" ht="39.75" customHeight="1">
      <c r="A8" s="108">
        <v>1030603</v>
      </c>
      <c r="B8" s="583" t="s">
        <v>924</v>
      </c>
      <c r="C8" s="585"/>
    </row>
    <row r="9" spans="1:3" s="155" customFormat="1" ht="39.75" customHeight="1">
      <c r="A9" s="108">
        <v>1030604</v>
      </c>
      <c r="B9" s="583" t="s">
        <v>925</v>
      </c>
      <c r="C9" s="585"/>
    </row>
    <row r="10" spans="1:3" s="155" customFormat="1" ht="39.75" customHeight="1">
      <c r="A10" s="108">
        <v>1030698</v>
      </c>
      <c r="B10" s="583" t="s">
        <v>926</v>
      </c>
      <c r="C10" s="585"/>
    </row>
    <row r="11" spans="1:3" s="155" customFormat="1" ht="39.75" customHeight="1">
      <c r="A11" s="586"/>
      <c r="B11" s="587" t="s">
        <v>712</v>
      </c>
      <c r="C11" s="588">
        <f>SUM(C12:C13)</f>
        <v>2</v>
      </c>
    </row>
    <row r="12" spans="1:3" s="155" customFormat="1" ht="39.75" customHeight="1">
      <c r="A12" s="108">
        <v>11005</v>
      </c>
      <c r="B12" s="589" t="s">
        <v>910</v>
      </c>
      <c r="C12" s="585">
        <v>2</v>
      </c>
    </row>
    <row r="13" spans="1:3" s="155" customFormat="1" ht="39.75" customHeight="1">
      <c r="A13" s="108">
        <v>11008</v>
      </c>
      <c r="B13" s="590" t="s">
        <v>911</v>
      </c>
      <c r="C13" s="585"/>
    </row>
    <row r="14" spans="1:3" s="155" customFormat="1" ht="39.75" customHeight="1">
      <c r="A14" s="586"/>
      <c r="B14" s="587" t="s">
        <v>927</v>
      </c>
      <c r="C14" s="114">
        <f>C11+C5</f>
        <v>9352.15</v>
      </c>
    </row>
  </sheetData>
  <sheetProtection/>
  <mergeCells count="1">
    <mergeCell ref="A2:C2"/>
  </mergeCells>
  <printOptions horizontalCentered="1"/>
  <pageMargins left="0.7083333333333334" right="0.7083333333333334" top="0.9444444444444444" bottom="0.7479166666666667" header="0.3145833333333333" footer="0.7083333333333334"/>
  <pageSetup firstPageNumber="44" useFirstPageNumber="1" horizontalDpi="600" verticalDpi="600" orientation="portrait" paperSize="9"/>
  <headerFooter scaleWithDoc="0" alignWithMargins="0">
    <oddFooter>&amp;C&amp;"Times New Roman"&amp;12— &amp;P —</oddFooter>
  </headerFooter>
</worksheet>
</file>

<file path=xl/worksheets/sheet2.xml><?xml version="1.0" encoding="utf-8"?>
<worksheet xmlns="http://schemas.openxmlformats.org/spreadsheetml/2006/main" xmlns:r="http://schemas.openxmlformats.org/officeDocument/2006/relationships">
  <dimension ref="A1:D37"/>
  <sheetViews>
    <sheetView showZeros="0" zoomScaleSheetLayoutView="100" workbookViewId="0" topLeftCell="A1">
      <pane ySplit="4" topLeftCell="A35" activePane="bottomLeft" state="frozen"/>
      <selection pane="bottomLeft" activeCell="C53" sqref="C53"/>
    </sheetView>
  </sheetViews>
  <sheetFormatPr defaultColWidth="9.125" defaultRowHeight="15" customHeight="1"/>
  <cols>
    <col min="1" max="1" width="13.375" style="838" customWidth="1"/>
    <col min="2" max="2" width="46.875" style="838" customWidth="1"/>
    <col min="3" max="3" width="20.125" style="839" customWidth="1"/>
    <col min="4" max="243" width="9.125" style="838" customWidth="1"/>
    <col min="244" max="16384" width="9.125" style="838" customWidth="1"/>
  </cols>
  <sheetData>
    <row r="1" spans="1:3" s="837" customFormat="1" ht="19.5" customHeight="1">
      <c r="A1" s="840" t="s">
        <v>41</v>
      </c>
      <c r="C1" s="841"/>
    </row>
    <row r="2" spans="1:3" ht="26.25" customHeight="1">
      <c r="A2" s="704" t="s">
        <v>42</v>
      </c>
      <c r="B2" s="842"/>
      <c r="C2" s="842"/>
    </row>
    <row r="3" spans="1:3" ht="26.25" customHeight="1">
      <c r="A3" s="843"/>
      <c r="B3" s="843"/>
      <c r="C3" s="844" t="s">
        <v>43</v>
      </c>
    </row>
    <row r="4" spans="1:3" ht="22.5" customHeight="1">
      <c r="A4" s="845" t="s">
        <v>44</v>
      </c>
      <c r="B4" s="845" t="s">
        <v>45</v>
      </c>
      <c r="C4" s="846" t="s">
        <v>5</v>
      </c>
    </row>
    <row r="5" spans="1:3" ht="21.75" customHeight="1">
      <c r="A5" s="847"/>
      <c r="B5" s="848" t="s">
        <v>46</v>
      </c>
      <c r="C5" s="849">
        <f>SUM(C6:C29)</f>
        <v>1808590.43</v>
      </c>
    </row>
    <row r="6" spans="1:3" ht="21.75" customHeight="1">
      <c r="A6" s="850">
        <v>201</v>
      </c>
      <c r="B6" s="524" t="s">
        <v>47</v>
      </c>
      <c r="C6" s="851">
        <v>225137.59</v>
      </c>
    </row>
    <row r="7" spans="1:3" ht="21.75" customHeight="1">
      <c r="A7" s="850">
        <v>203</v>
      </c>
      <c r="B7" s="524" t="s">
        <v>48</v>
      </c>
      <c r="C7" s="851">
        <v>713.22</v>
      </c>
    </row>
    <row r="8" spans="1:3" ht="21.75" customHeight="1">
      <c r="A8" s="850">
        <v>204</v>
      </c>
      <c r="B8" s="525" t="s">
        <v>49</v>
      </c>
      <c r="C8" s="851">
        <v>66101.02</v>
      </c>
    </row>
    <row r="9" spans="1:3" ht="21.75" customHeight="1">
      <c r="A9" s="850">
        <v>205</v>
      </c>
      <c r="B9" s="525" t="s">
        <v>50</v>
      </c>
      <c r="C9" s="851">
        <v>284494.06</v>
      </c>
    </row>
    <row r="10" spans="1:3" ht="21.75" customHeight="1">
      <c r="A10" s="850">
        <v>206</v>
      </c>
      <c r="B10" s="525" t="s">
        <v>51</v>
      </c>
      <c r="C10" s="851">
        <v>18938.8</v>
      </c>
    </row>
    <row r="11" spans="1:3" ht="21.75" customHeight="1">
      <c r="A11" s="850">
        <v>207</v>
      </c>
      <c r="B11" s="525" t="s">
        <v>52</v>
      </c>
      <c r="C11" s="851">
        <v>23468.45</v>
      </c>
    </row>
    <row r="12" spans="1:3" ht="21.75" customHeight="1">
      <c r="A12" s="850">
        <v>208</v>
      </c>
      <c r="B12" s="525" t="s">
        <v>53</v>
      </c>
      <c r="C12" s="851">
        <v>303515.77</v>
      </c>
    </row>
    <row r="13" spans="1:3" ht="21.75" customHeight="1">
      <c r="A13" s="850">
        <v>210</v>
      </c>
      <c r="B13" s="525" t="s">
        <v>54</v>
      </c>
      <c r="C13" s="851">
        <v>224897.44</v>
      </c>
    </row>
    <row r="14" spans="1:3" ht="21.75" customHeight="1">
      <c r="A14" s="850">
        <v>211</v>
      </c>
      <c r="B14" s="525" t="s">
        <v>55</v>
      </c>
      <c r="C14" s="851">
        <v>33387.52</v>
      </c>
    </row>
    <row r="15" spans="1:3" ht="21.75" customHeight="1">
      <c r="A15" s="850">
        <v>212</v>
      </c>
      <c r="B15" s="525" t="s">
        <v>56</v>
      </c>
      <c r="C15" s="851">
        <v>98498.2</v>
      </c>
    </row>
    <row r="16" spans="1:3" ht="21.75" customHeight="1">
      <c r="A16" s="850">
        <v>213</v>
      </c>
      <c r="B16" s="525" t="s">
        <v>57</v>
      </c>
      <c r="C16" s="851">
        <v>233678.05</v>
      </c>
    </row>
    <row r="17" spans="1:3" ht="21.75" customHeight="1">
      <c r="A17" s="850">
        <v>214</v>
      </c>
      <c r="B17" s="525" t="s">
        <v>58</v>
      </c>
      <c r="C17" s="851">
        <v>97263.6</v>
      </c>
    </row>
    <row r="18" spans="1:3" ht="21.75" customHeight="1">
      <c r="A18" s="850">
        <v>215</v>
      </c>
      <c r="B18" s="525" t="s">
        <v>59</v>
      </c>
      <c r="C18" s="851">
        <v>59692.88</v>
      </c>
    </row>
    <row r="19" spans="1:3" ht="21.75" customHeight="1">
      <c r="A19" s="850">
        <v>216</v>
      </c>
      <c r="B19" s="525" t="s">
        <v>60</v>
      </c>
      <c r="C19" s="851">
        <v>12004</v>
      </c>
    </row>
    <row r="20" spans="1:3" ht="21.75" customHeight="1">
      <c r="A20" s="850">
        <v>217</v>
      </c>
      <c r="B20" s="525" t="s">
        <v>61</v>
      </c>
      <c r="C20" s="851">
        <v>519.66</v>
      </c>
    </row>
    <row r="21" spans="1:3" ht="21.75" customHeight="1">
      <c r="A21" s="850">
        <v>219</v>
      </c>
      <c r="B21" s="525" t="s">
        <v>62</v>
      </c>
      <c r="C21" s="851">
        <v>260</v>
      </c>
    </row>
    <row r="22" spans="1:3" ht="21.75" customHeight="1">
      <c r="A22" s="850">
        <v>220</v>
      </c>
      <c r="B22" s="525" t="s">
        <v>63</v>
      </c>
      <c r="C22" s="851">
        <v>21980.93</v>
      </c>
    </row>
    <row r="23" spans="1:3" ht="21.75" customHeight="1">
      <c r="A23" s="850">
        <v>221</v>
      </c>
      <c r="B23" s="525" t="s">
        <v>64</v>
      </c>
      <c r="C23" s="851">
        <v>45170.69</v>
      </c>
    </row>
    <row r="24" spans="1:3" ht="21.75" customHeight="1">
      <c r="A24" s="850">
        <v>222</v>
      </c>
      <c r="B24" s="525" t="s">
        <v>65</v>
      </c>
      <c r="C24" s="851">
        <v>5864</v>
      </c>
    </row>
    <row r="25" spans="1:3" ht="21.75" customHeight="1">
      <c r="A25" s="850">
        <v>224</v>
      </c>
      <c r="B25" s="525" t="s">
        <v>66</v>
      </c>
      <c r="C25" s="851">
        <v>18339.55</v>
      </c>
    </row>
    <row r="26" spans="1:3" ht="21.75" customHeight="1">
      <c r="A26" s="850">
        <v>227</v>
      </c>
      <c r="B26" s="525" t="s">
        <v>67</v>
      </c>
      <c r="C26" s="851">
        <v>0</v>
      </c>
    </row>
    <row r="27" spans="1:3" ht="21.75" customHeight="1">
      <c r="A27" s="850">
        <v>229</v>
      </c>
      <c r="B27" s="525" t="s">
        <v>68</v>
      </c>
      <c r="C27" s="851">
        <v>629</v>
      </c>
    </row>
    <row r="28" spans="1:3" ht="21.75" customHeight="1">
      <c r="A28" s="850">
        <v>232</v>
      </c>
      <c r="B28" s="525" t="s">
        <v>69</v>
      </c>
      <c r="C28" s="851">
        <v>33895</v>
      </c>
    </row>
    <row r="29" spans="1:3" ht="21.75" customHeight="1">
      <c r="A29" s="850">
        <v>233</v>
      </c>
      <c r="B29" s="525" t="s">
        <v>70</v>
      </c>
      <c r="C29" s="851">
        <v>141</v>
      </c>
    </row>
    <row r="30" spans="1:3" ht="21.75" customHeight="1">
      <c r="A30" s="852"/>
      <c r="B30" s="853" t="s">
        <v>71</v>
      </c>
      <c r="C30" s="854">
        <f>SUM(C31,C35)</f>
        <v>418912</v>
      </c>
    </row>
    <row r="31" spans="1:3" ht="21.75" customHeight="1">
      <c r="A31" s="852">
        <v>230</v>
      </c>
      <c r="B31" s="855" t="s">
        <v>72</v>
      </c>
      <c r="C31" s="856">
        <v>330825</v>
      </c>
    </row>
    <row r="32" spans="1:3" ht="21.75" customHeight="1">
      <c r="A32" s="852">
        <v>23006</v>
      </c>
      <c r="B32" s="855" t="s">
        <v>73</v>
      </c>
      <c r="C32" s="856">
        <v>142057</v>
      </c>
    </row>
    <row r="33" spans="1:4" ht="21.75" customHeight="1">
      <c r="A33" s="852">
        <v>23009</v>
      </c>
      <c r="B33" s="855" t="s">
        <v>74</v>
      </c>
      <c r="C33" s="856">
        <v>168325</v>
      </c>
      <c r="D33" s="857"/>
    </row>
    <row r="34" spans="1:3" ht="21.75" customHeight="1">
      <c r="A34" s="852">
        <v>23015</v>
      </c>
      <c r="B34" s="855" t="s">
        <v>75</v>
      </c>
      <c r="C34" s="856">
        <v>20443</v>
      </c>
    </row>
    <row r="35" spans="1:3" ht="21.75" customHeight="1">
      <c r="A35" s="852">
        <v>231</v>
      </c>
      <c r="B35" s="855" t="s">
        <v>76</v>
      </c>
      <c r="C35" s="856">
        <v>88087</v>
      </c>
    </row>
    <row r="36" spans="1:3" ht="21.75" customHeight="1">
      <c r="A36" s="852">
        <v>23103</v>
      </c>
      <c r="B36" s="855" t="s">
        <v>77</v>
      </c>
      <c r="C36" s="856">
        <v>88087</v>
      </c>
    </row>
    <row r="37" spans="1:3" ht="21.75" customHeight="1">
      <c r="A37" s="858"/>
      <c r="B37" s="848" t="s">
        <v>78</v>
      </c>
      <c r="C37" s="859">
        <f>C30+C5</f>
        <v>2227502.4299999997</v>
      </c>
    </row>
  </sheetData>
  <sheetProtection/>
  <mergeCells count="1">
    <mergeCell ref="A2:C2"/>
  </mergeCells>
  <printOptions horizontalCentered="1"/>
  <pageMargins left="0.9048611111111111" right="0.9048611111111111" top="0.9444444444444444" bottom="0.7479166666666667" header="0.3145833333333333" footer="0.5118055555555555"/>
  <pageSetup firstPageNumber="3" useFirstPageNumber="1" horizontalDpi="600" verticalDpi="600" orientation="portrait" paperSize="9"/>
  <headerFooter scaleWithDoc="0" alignWithMargins="0">
    <oddFooter>&amp;C&amp;"Times New Roman"&amp;12— &amp;P —</oddFooter>
  </headerFooter>
</worksheet>
</file>

<file path=xl/worksheets/sheet20.xml><?xml version="1.0" encoding="utf-8"?>
<worksheet xmlns="http://schemas.openxmlformats.org/spreadsheetml/2006/main" xmlns:r="http://schemas.openxmlformats.org/officeDocument/2006/relationships">
  <dimension ref="A1:C21"/>
  <sheetViews>
    <sheetView zoomScaleSheetLayoutView="100" workbookViewId="0" topLeftCell="A1">
      <selection activeCell="C53" sqref="C53"/>
    </sheetView>
  </sheetViews>
  <sheetFormatPr defaultColWidth="9.00390625" defaultRowHeight="15" customHeight="1"/>
  <cols>
    <col min="1" max="1" width="20.25390625" style="155" customWidth="1"/>
    <col min="2" max="2" width="45.625" style="155" customWidth="1"/>
    <col min="3" max="3" width="17.125" style="550" customWidth="1"/>
    <col min="4" max="16384" width="9.00390625" style="155" customWidth="1"/>
  </cols>
  <sheetData>
    <row r="1" spans="1:3" s="154" customFormat="1" ht="24.75" customHeight="1">
      <c r="A1" s="551" t="s">
        <v>928</v>
      </c>
      <c r="C1" s="552"/>
    </row>
    <row r="2" spans="1:3" ht="39.75" customHeight="1">
      <c r="A2" s="553" t="s">
        <v>929</v>
      </c>
      <c r="B2" s="554"/>
      <c r="C2" s="554"/>
    </row>
    <row r="3" spans="2:3" ht="13.5">
      <c r="B3" s="555"/>
      <c r="C3" s="556"/>
    </row>
    <row r="4" spans="2:3" s="155" customFormat="1" ht="26.25" customHeight="1">
      <c r="B4" s="557"/>
      <c r="C4" s="558" t="s">
        <v>930</v>
      </c>
    </row>
    <row r="5" spans="1:3" s="155" customFormat="1" ht="33" customHeight="1">
      <c r="A5" s="559" t="s">
        <v>44</v>
      </c>
      <c r="B5" s="560" t="s">
        <v>45</v>
      </c>
      <c r="C5" s="560" t="s">
        <v>5</v>
      </c>
    </row>
    <row r="6" spans="1:3" s="155" customFormat="1" ht="39.75" customHeight="1">
      <c r="A6" s="559"/>
      <c r="B6" s="561" t="s">
        <v>931</v>
      </c>
      <c r="C6" s="562">
        <f>C7+C10</f>
        <v>5224</v>
      </c>
    </row>
    <row r="7" spans="1:3" s="155" customFormat="1" ht="30" customHeight="1">
      <c r="A7" s="563">
        <v>208</v>
      </c>
      <c r="B7" s="564" t="s">
        <v>916</v>
      </c>
      <c r="C7" s="565"/>
    </row>
    <row r="8" spans="1:3" s="155" customFormat="1" ht="30" customHeight="1">
      <c r="A8" s="563">
        <v>20804</v>
      </c>
      <c r="B8" s="566" t="s">
        <v>932</v>
      </c>
      <c r="C8" s="565"/>
    </row>
    <row r="9" spans="1:3" s="155" customFormat="1" ht="30" customHeight="1">
      <c r="A9" s="563">
        <v>2080451</v>
      </c>
      <c r="B9" s="566" t="s">
        <v>933</v>
      </c>
      <c r="C9" s="565"/>
    </row>
    <row r="10" spans="1:3" s="155" customFormat="1" ht="30" customHeight="1">
      <c r="A10" s="563">
        <v>223</v>
      </c>
      <c r="B10" s="564" t="s">
        <v>917</v>
      </c>
      <c r="C10" s="567">
        <f>C11+C14</f>
        <v>5224</v>
      </c>
    </row>
    <row r="11" spans="1:3" s="155" customFormat="1" ht="30" customHeight="1">
      <c r="A11" s="563">
        <v>22301</v>
      </c>
      <c r="B11" s="566" t="s">
        <v>934</v>
      </c>
      <c r="C11" s="567">
        <f>C12+C13</f>
        <v>37</v>
      </c>
    </row>
    <row r="12" spans="1:3" s="155" customFormat="1" ht="30" customHeight="1">
      <c r="A12" s="563" t="s">
        <v>935</v>
      </c>
      <c r="B12" s="568" t="s">
        <v>936</v>
      </c>
      <c r="C12" s="567">
        <v>2</v>
      </c>
    </row>
    <row r="13" spans="1:3" s="155" customFormat="1" ht="30" customHeight="1">
      <c r="A13" s="563" t="s">
        <v>937</v>
      </c>
      <c r="B13" s="568" t="s">
        <v>938</v>
      </c>
      <c r="C13" s="567">
        <v>35</v>
      </c>
    </row>
    <row r="14" spans="1:3" s="155" customFormat="1" ht="30" customHeight="1">
      <c r="A14" s="563">
        <v>22399</v>
      </c>
      <c r="B14" s="566" t="s">
        <v>939</v>
      </c>
      <c r="C14" s="567">
        <f>C15</f>
        <v>5187</v>
      </c>
    </row>
    <row r="15" spans="1:3" ht="30" customHeight="1">
      <c r="A15" s="563" t="s">
        <v>940</v>
      </c>
      <c r="B15" s="566" t="s">
        <v>941</v>
      </c>
      <c r="C15" s="567">
        <v>5187</v>
      </c>
    </row>
    <row r="16" spans="1:3" ht="30" customHeight="1">
      <c r="A16" s="569"/>
      <c r="B16" s="570" t="s">
        <v>71</v>
      </c>
      <c r="C16" s="571">
        <f>C17</f>
        <v>4128</v>
      </c>
    </row>
    <row r="17" spans="1:3" ht="30" customHeight="1">
      <c r="A17" s="563" t="s">
        <v>918</v>
      </c>
      <c r="B17" s="564" t="s">
        <v>72</v>
      </c>
      <c r="C17" s="567">
        <f>C18+C20</f>
        <v>4128</v>
      </c>
    </row>
    <row r="18" spans="1:3" ht="30" customHeight="1">
      <c r="A18" s="563" t="s">
        <v>919</v>
      </c>
      <c r="B18" s="566" t="s">
        <v>942</v>
      </c>
      <c r="C18" s="567">
        <f>C19</f>
        <v>3996</v>
      </c>
    </row>
    <row r="19" spans="1:3" ht="30" customHeight="1">
      <c r="A19" s="563" t="s">
        <v>943</v>
      </c>
      <c r="B19" s="566" t="s">
        <v>944</v>
      </c>
      <c r="C19" s="567">
        <v>3996</v>
      </c>
    </row>
    <row r="20" spans="1:3" ht="30" customHeight="1">
      <c r="A20" s="563" t="s">
        <v>945</v>
      </c>
      <c r="B20" s="572" t="s">
        <v>946</v>
      </c>
      <c r="C20" s="567">
        <v>132</v>
      </c>
    </row>
    <row r="21" spans="1:3" ht="30" customHeight="1">
      <c r="A21" s="573"/>
      <c r="B21" s="574" t="s">
        <v>78</v>
      </c>
      <c r="C21" s="562">
        <f>C6+C16</f>
        <v>9352</v>
      </c>
    </row>
  </sheetData>
  <sheetProtection/>
  <mergeCells count="2">
    <mergeCell ref="A2:C2"/>
    <mergeCell ref="B3:C3"/>
  </mergeCells>
  <printOptions horizontalCentered="1"/>
  <pageMargins left="0.7083333333333334" right="0.7083333333333334" top="0.9444444444444444" bottom="0.7479166666666667" header="0.3145833333333333" footer="0.7083333333333334"/>
  <pageSetup firstPageNumber="45" useFirstPageNumber="1" horizontalDpi="600" verticalDpi="600" orientation="portrait" paperSize="9"/>
  <headerFooter scaleWithDoc="0" alignWithMargins="0">
    <oddFooter>&amp;C&amp;"Times New Roman"&amp;12— &amp;P —</oddFooter>
  </headerFooter>
</worksheet>
</file>

<file path=xl/worksheets/sheet21.xml><?xml version="1.0" encoding="utf-8"?>
<worksheet xmlns="http://schemas.openxmlformats.org/spreadsheetml/2006/main" xmlns:r="http://schemas.openxmlformats.org/officeDocument/2006/relationships">
  <dimension ref="A1:D156"/>
  <sheetViews>
    <sheetView showZeros="0" zoomScaleSheetLayoutView="100" workbookViewId="0" topLeftCell="A1">
      <selection activeCell="C53" sqref="C53"/>
    </sheetView>
  </sheetViews>
  <sheetFormatPr defaultColWidth="9.00390625" defaultRowHeight="15.75" customHeight="1"/>
  <cols>
    <col min="1" max="1" width="11.25390625" style="533" customWidth="1"/>
    <col min="2" max="2" width="47.00390625" style="533" customWidth="1"/>
    <col min="3" max="3" width="14.75390625" style="534" customWidth="1"/>
    <col min="4" max="4" width="8.125" style="533" customWidth="1"/>
    <col min="5" max="248" width="9.00390625" style="495" customWidth="1"/>
    <col min="249" max="16384" width="9.00390625" style="495" customWidth="1"/>
  </cols>
  <sheetData>
    <row r="1" ht="23.25" customHeight="1">
      <c r="A1" s="516" t="s">
        <v>947</v>
      </c>
    </row>
    <row r="2" spans="1:4" ht="27.75" customHeight="1">
      <c r="A2" s="497" t="s">
        <v>948</v>
      </c>
      <c r="B2" s="498"/>
      <c r="C2" s="498"/>
      <c r="D2" s="498"/>
    </row>
    <row r="3" spans="1:4" s="400" customFormat="1" ht="23.25" customHeight="1">
      <c r="A3" s="429"/>
      <c r="B3" s="535"/>
      <c r="C3" s="536" t="s">
        <v>2</v>
      </c>
      <c r="D3" s="537"/>
    </row>
    <row r="4" spans="1:4" s="400" customFormat="1" ht="24.75" customHeight="1">
      <c r="A4" s="102" t="s">
        <v>3</v>
      </c>
      <c r="B4" s="102" t="s">
        <v>4</v>
      </c>
      <c r="C4" s="538" t="s">
        <v>949</v>
      </c>
      <c r="D4" s="538" t="s">
        <v>950</v>
      </c>
    </row>
    <row r="5" spans="1:4" s="400" customFormat="1" ht="24.75" customHeight="1">
      <c r="A5" s="84"/>
      <c r="B5" s="539" t="s">
        <v>951</v>
      </c>
      <c r="C5" s="540">
        <f>C6+C22</f>
        <v>556708.8992</v>
      </c>
      <c r="D5" s="541"/>
    </row>
    <row r="6" spans="1:4" s="400" customFormat="1" ht="24.75" customHeight="1">
      <c r="A6" s="105">
        <v>101</v>
      </c>
      <c r="B6" s="84" t="s">
        <v>7</v>
      </c>
      <c r="C6" s="456">
        <f>SUM(C7:C21)</f>
        <v>408523.9799</v>
      </c>
      <c r="D6" s="541"/>
    </row>
    <row r="7" spans="1:4" s="400" customFormat="1" ht="24.75" customHeight="1">
      <c r="A7" s="105">
        <v>10101</v>
      </c>
      <c r="B7" s="84" t="s">
        <v>8</v>
      </c>
      <c r="C7" s="456">
        <v>179640.0771</v>
      </c>
      <c r="D7" s="541"/>
    </row>
    <row r="8" spans="1:4" s="400" customFormat="1" ht="24.75" customHeight="1">
      <c r="A8" s="105">
        <v>10104</v>
      </c>
      <c r="B8" s="84" t="s">
        <v>9</v>
      </c>
      <c r="C8" s="456">
        <v>55059.7711</v>
      </c>
      <c r="D8" s="541"/>
    </row>
    <row r="9" spans="1:4" s="400" customFormat="1" ht="24.75" customHeight="1">
      <c r="A9" s="105">
        <v>10106</v>
      </c>
      <c r="B9" s="84" t="s">
        <v>10</v>
      </c>
      <c r="C9" s="456">
        <v>10832.6723</v>
      </c>
      <c r="D9" s="541"/>
    </row>
    <row r="10" spans="1:4" s="400" customFormat="1" ht="24.75" customHeight="1">
      <c r="A10" s="105">
        <v>10107</v>
      </c>
      <c r="B10" s="84" t="s">
        <v>11</v>
      </c>
      <c r="C10" s="456">
        <v>9691.4678</v>
      </c>
      <c r="D10" s="541"/>
    </row>
    <row r="11" spans="1:4" s="400" customFormat="1" ht="24.75" customHeight="1">
      <c r="A11" s="105">
        <v>10109</v>
      </c>
      <c r="B11" s="84" t="s">
        <v>12</v>
      </c>
      <c r="C11" s="456">
        <v>33670.7967</v>
      </c>
      <c r="D11" s="541"/>
    </row>
    <row r="12" spans="1:4" s="400" customFormat="1" ht="24.75" customHeight="1">
      <c r="A12" s="105">
        <v>10110</v>
      </c>
      <c r="B12" s="84" t="s">
        <v>13</v>
      </c>
      <c r="C12" s="456">
        <v>13943.5879</v>
      </c>
      <c r="D12" s="541"/>
    </row>
    <row r="13" spans="1:4" s="400" customFormat="1" ht="24.75" customHeight="1">
      <c r="A13" s="105">
        <v>10111</v>
      </c>
      <c r="B13" s="84" t="s">
        <v>14</v>
      </c>
      <c r="C13" s="456">
        <v>6746.1108</v>
      </c>
      <c r="D13" s="541"/>
    </row>
    <row r="14" spans="1:4" s="400" customFormat="1" ht="24.75" customHeight="1">
      <c r="A14" s="105">
        <v>10112</v>
      </c>
      <c r="B14" s="84" t="s">
        <v>15</v>
      </c>
      <c r="C14" s="456">
        <v>9719.9067</v>
      </c>
      <c r="D14" s="541"/>
    </row>
    <row r="15" spans="1:4" s="400" customFormat="1" ht="24.75" customHeight="1">
      <c r="A15" s="105">
        <v>10113</v>
      </c>
      <c r="B15" s="84" t="s">
        <v>16</v>
      </c>
      <c r="C15" s="456">
        <v>17173.5377</v>
      </c>
      <c r="D15" s="541"/>
    </row>
    <row r="16" spans="1:4" s="400" customFormat="1" ht="24.75" customHeight="1">
      <c r="A16" s="105">
        <v>10114</v>
      </c>
      <c r="B16" s="84" t="s">
        <v>17</v>
      </c>
      <c r="C16" s="456">
        <v>11052.3982</v>
      </c>
      <c r="D16" s="541"/>
    </row>
    <row r="17" spans="1:4" s="400" customFormat="1" ht="24.75" customHeight="1">
      <c r="A17" s="105">
        <v>10118</v>
      </c>
      <c r="B17" s="84" t="s">
        <v>18</v>
      </c>
      <c r="C17" s="456">
        <v>29680.1307</v>
      </c>
      <c r="D17" s="541"/>
    </row>
    <row r="18" spans="1:4" s="400" customFormat="1" ht="24.75" customHeight="1">
      <c r="A18" s="105">
        <v>10119</v>
      </c>
      <c r="B18" s="84" t="s">
        <v>19</v>
      </c>
      <c r="C18" s="456">
        <v>30584.593</v>
      </c>
      <c r="D18" s="541"/>
    </row>
    <row r="19" spans="1:4" s="400" customFormat="1" ht="24.75" customHeight="1">
      <c r="A19" s="105">
        <v>10120</v>
      </c>
      <c r="B19" s="84" t="s">
        <v>20</v>
      </c>
      <c r="C19" s="456">
        <v>0</v>
      </c>
      <c r="D19" s="541"/>
    </row>
    <row r="20" spans="1:4" s="400" customFormat="1" ht="24.75" customHeight="1">
      <c r="A20" s="105">
        <v>10121</v>
      </c>
      <c r="B20" s="84" t="s">
        <v>21</v>
      </c>
      <c r="C20" s="456">
        <v>644</v>
      </c>
      <c r="D20" s="541"/>
    </row>
    <row r="21" spans="1:4" s="400" customFormat="1" ht="24.75" customHeight="1">
      <c r="A21" s="105">
        <v>10199</v>
      </c>
      <c r="B21" s="84" t="s">
        <v>22</v>
      </c>
      <c r="C21" s="456">
        <v>84.9299</v>
      </c>
      <c r="D21" s="541"/>
    </row>
    <row r="22" spans="1:4" s="400" customFormat="1" ht="24.75" customHeight="1">
      <c r="A22" s="105">
        <v>103</v>
      </c>
      <c r="B22" s="105" t="s">
        <v>23</v>
      </c>
      <c r="C22" s="456">
        <f>SUM(C23:C30)</f>
        <v>148184.9193</v>
      </c>
      <c r="D22" s="541"/>
    </row>
    <row r="23" spans="1:4" s="400" customFormat="1" ht="24.75" customHeight="1">
      <c r="A23" s="105">
        <v>10302</v>
      </c>
      <c r="B23" s="105" t="s">
        <v>24</v>
      </c>
      <c r="C23" s="456">
        <v>22412.0593</v>
      </c>
      <c r="D23" s="541"/>
    </row>
    <row r="24" spans="1:4" s="400" customFormat="1" ht="24.75" customHeight="1">
      <c r="A24" s="105">
        <v>10304</v>
      </c>
      <c r="B24" s="84" t="s">
        <v>25</v>
      </c>
      <c r="C24" s="456">
        <v>22155.98</v>
      </c>
      <c r="D24" s="541"/>
    </row>
    <row r="25" spans="1:4" s="400" customFormat="1" ht="24.75" customHeight="1">
      <c r="A25" s="105">
        <v>10305</v>
      </c>
      <c r="B25" s="84" t="s">
        <v>26</v>
      </c>
      <c r="C25" s="456">
        <v>37470</v>
      </c>
      <c r="D25" s="541"/>
    </row>
    <row r="26" spans="1:4" s="400" customFormat="1" ht="24.75" customHeight="1">
      <c r="A26" s="105">
        <v>10306</v>
      </c>
      <c r="B26" s="84" t="s">
        <v>27</v>
      </c>
      <c r="C26" s="456">
        <v>0</v>
      </c>
      <c r="D26" s="456"/>
    </row>
    <row r="27" spans="1:4" s="400" customFormat="1" ht="24.75" customHeight="1">
      <c r="A27" s="105">
        <v>10307</v>
      </c>
      <c r="B27" s="84" t="s">
        <v>28</v>
      </c>
      <c r="C27" s="456">
        <v>56655.03</v>
      </c>
      <c r="D27" s="541"/>
    </row>
    <row r="28" spans="1:4" s="400" customFormat="1" ht="24.75" customHeight="1">
      <c r="A28" s="105">
        <v>10308</v>
      </c>
      <c r="B28" s="542" t="s">
        <v>29</v>
      </c>
      <c r="C28" s="456">
        <v>19</v>
      </c>
      <c r="D28" s="541"/>
    </row>
    <row r="29" spans="1:4" s="400" customFormat="1" ht="24.75" customHeight="1">
      <c r="A29" s="105">
        <v>10309</v>
      </c>
      <c r="B29" s="542" t="s">
        <v>30</v>
      </c>
      <c r="C29" s="456">
        <v>6914</v>
      </c>
      <c r="D29" s="541"/>
    </row>
    <row r="30" spans="1:4" s="400" customFormat="1" ht="24.75" customHeight="1">
      <c r="A30" s="105">
        <v>10399</v>
      </c>
      <c r="B30" s="542" t="s">
        <v>31</v>
      </c>
      <c r="C30" s="456">
        <v>2558.85</v>
      </c>
      <c r="D30" s="541"/>
    </row>
    <row r="31" spans="1:4" s="400" customFormat="1" ht="24.75" customHeight="1">
      <c r="A31" s="105">
        <v>110</v>
      </c>
      <c r="B31" s="543" t="s">
        <v>952</v>
      </c>
      <c r="C31" s="507">
        <f>SUM(C32:C38)</f>
        <v>1743614</v>
      </c>
      <c r="D31" s="544"/>
    </row>
    <row r="32" spans="1:4" s="400" customFormat="1" ht="24.75" customHeight="1">
      <c r="A32" s="105">
        <v>11001</v>
      </c>
      <c r="B32" s="545" t="s">
        <v>33</v>
      </c>
      <c r="C32" s="456">
        <v>40687</v>
      </c>
      <c r="D32" s="544"/>
    </row>
    <row r="33" spans="1:4" s="400" customFormat="1" ht="24.75" customHeight="1">
      <c r="A33" s="105">
        <v>11002</v>
      </c>
      <c r="B33" s="545" t="s">
        <v>34</v>
      </c>
      <c r="C33" s="456">
        <v>1084312</v>
      </c>
      <c r="D33" s="544"/>
    </row>
    <row r="34" spans="1:4" s="400" customFormat="1" ht="24.75" customHeight="1">
      <c r="A34" s="105">
        <v>11003</v>
      </c>
      <c r="B34" s="545" t="s">
        <v>35</v>
      </c>
      <c r="C34" s="456">
        <v>75429</v>
      </c>
      <c r="D34" s="544"/>
    </row>
    <row r="35" spans="1:4" s="400" customFormat="1" ht="24.75" customHeight="1">
      <c r="A35" s="105">
        <v>11008</v>
      </c>
      <c r="B35" s="546" t="s">
        <v>36</v>
      </c>
      <c r="C35" s="456">
        <v>168325</v>
      </c>
      <c r="D35" s="544"/>
    </row>
    <row r="36" spans="1:4" s="400" customFormat="1" ht="24.75" customHeight="1">
      <c r="A36" s="105">
        <v>11009</v>
      </c>
      <c r="B36" s="546" t="s">
        <v>37</v>
      </c>
      <c r="C36" s="456">
        <v>276970</v>
      </c>
      <c r="D36" s="544"/>
    </row>
    <row r="37" spans="1:4" s="400" customFormat="1" ht="24.75" customHeight="1">
      <c r="A37" s="105">
        <v>11011</v>
      </c>
      <c r="B37" s="546" t="s">
        <v>38</v>
      </c>
      <c r="C37" s="456">
        <v>72681</v>
      </c>
      <c r="D37" s="544"/>
    </row>
    <row r="38" spans="1:4" s="400" customFormat="1" ht="24.75" customHeight="1">
      <c r="A38" s="105">
        <v>11015</v>
      </c>
      <c r="B38" s="546" t="s">
        <v>39</v>
      </c>
      <c r="C38" s="456">
        <v>25210</v>
      </c>
      <c r="D38" s="544"/>
    </row>
    <row r="39" spans="1:4" s="400" customFormat="1" ht="24.75" customHeight="1">
      <c r="A39" s="105"/>
      <c r="B39" s="547" t="s">
        <v>953</v>
      </c>
      <c r="C39" s="507">
        <f>C31+C5</f>
        <v>2300322.8992</v>
      </c>
      <c r="D39" s="544"/>
    </row>
    <row r="40" spans="1:4" s="466" customFormat="1" ht="12.75" customHeight="1">
      <c r="A40" s="548"/>
      <c r="B40" s="548"/>
      <c r="C40" s="549"/>
      <c r="D40" s="548"/>
    </row>
    <row r="41" spans="1:4" s="466" customFormat="1" ht="12.75" customHeight="1">
      <c r="A41" s="548"/>
      <c r="B41" s="548"/>
      <c r="C41" s="549"/>
      <c r="D41" s="548"/>
    </row>
    <row r="42" spans="1:4" s="466" customFormat="1" ht="12.75" customHeight="1">
      <c r="A42" s="548"/>
      <c r="B42" s="548"/>
      <c r="C42" s="549"/>
      <c r="D42" s="548"/>
    </row>
    <row r="43" spans="1:4" s="466" customFormat="1" ht="12.75">
      <c r="A43" s="548"/>
      <c r="B43" s="548"/>
      <c r="C43" s="549"/>
      <c r="D43" s="548"/>
    </row>
    <row r="44" spans="1:4" s="466" customFormat="1" ht="12.75">
      <c r="A44" s="548"/>
      <c r="B44" s="548"/>
      <c r="C44" s="549"/>
      <c r="D44" s="548"/>
    </row>
    <row r="45" spans="1:4" s="466" customFormat="1" ht="12.75">
      <c r="A45" s="548"/>
      <c r="B45" s="548"/>
      <c r="C45" s="549"/>
      <c r="D45" s="548"/>
    </row>
    <row r="46" spans="1:4" s="466" customFormat="1" ht="12.75">
      <c r="A46" s="548"/>
      <c r="B46" s="548"/>
      <c r="C46" s="549"/>
      <c r="D46" s="548"/>
    </row>
    <row r="47" spans="1:4" s="466" customFormat="1" ht="12.75">
      <c r="A47" s="548"/>
      <c r="B47" s="548"/>
      <c r="C47" s="549"/>
      <c r="D47" s="548"/>
    </row>
    <row r="48" spans="1:4" s="466" customFormat="1" ht="12.75">
      <c r="A48" s="548"/>
      <c r="B48" s="548"/>
      <c r="C48" s="549"/>
      <c r="D48" s="548"/>
    </row>
    <row r="49" spans="1:4" s="466" customFormat="1" ht="12.75">
      <c r="A49" s="548"/>
      <c r="B49" s="548"/>
      <c r="C49" s="549"/>
      <c r="D49" s="548"/>
    </row>
    <row r="50" spans="1:4" s="466" customFormat="1" ht="12.75">
      <c r="A50" s="548"/>
      <c r="B50" s="548"/>
      <c r="C50" s="549"/>
      <c r="D50" s="548"/>
    </row>
    <row r="51" spans="1:4" s="466" customFormat="1" ht="12.75">
      <c r="A51" s="548"/>
      <c r="B51" s="548"/>
      <c r="C51" s="549"/>
      <c r="D51" s="548"/>
    </row>
    <row r="52" spans="1:4" s="466" customFormat="1" ht="12.75">
      <c r="A52" s="548"/>
      <c r="B52" s="548"/>
      <c r="C52" s="549"/>
      <c r="D52" s="548"/>
    </row>
    <row r="53" spans="1:4" s="466" customFormat="1" ht="12.75">
      <c r="A53" s="548"/>
      <c r="B53" s="548"/>
      <c r="C53" s="549"/>
      <c r="D53" s="548"/>
    </row>
    <row r="54" spans="1:4" s="466" customFormat="1" ht="12.75">
      <c r="A54" s="548"/>
      <c r="B54" s="548"/>
      <c r="C54" s="549"/>
      <c r="D54" s="548"/>
    </row>
    <row r="55" spans="1:4" s="466" customFormat="1" ht="12.75">
      <c r="A55" s="548"/>
      <c r="B55" s="548"/>
      <c r="C55" s="549"/>
      <c r="D55" s="548"/>
    </row>
    <row r="56" spans="1:4" s="466" customFormat="1" ht="12.75">
      <c r="A56" s="548"/>
      <c r="B56" s="548"/>
      <c r="C56" s="549"/>
      <c r="D56" s="548"/>
    </row>
    <row r="57" spans="1:4" s="466" customFormat="1" ht="12.75">
      <c r="A57" s="548"/>
      <c r="B57" s="548"/>
      <c r="C57" s="549"/>
      <c r="D57" s="548"/>
    </row>
    <row r="58" spans="1:4" s="466" customFormat="1" ht="12.75">
      <c r="A58" s="548"/>
      <c r="B58" s="548"/>
      <c r="C58" s="549"/>
      <c r="D58" s="548"/>
    </row>
    <row r="59" spans="1:4" s="466" customFormat="1" ht="12.75">
      <c r="A59" s="548"/>
      <c r="B59" s="548"/>
      <c r="C59" s="549"/>
      <c r="D59" s="548"/>
    </row>
    <row r="60" spans="1:4" s="466" customFormat="1" ht="12.75">
      <c r="A60" s="548"/>
      <c r="B60" s="548"/>
      <c r="C60" s="549"/>
      <c r="D60" s="548"/>
    </row>
    <row r="61" spans="1:4" s="466" customFormat="1" ht="12.75">
      <c r="A61" s="548"/>
      <c r="B61" s="548"/>
      <c r="C61" s="549"/>
      <c r="D61" s="548"/>
    </row>
    <row r="62" spans="1:4" s="466" customFormat="1" ht="12.75">
      <c r="A62" s="548"/>
      <c r="B62" s="548"/>
      <c r="C62" s="549"/>
      <c r="D62" s="548"/>
    </row>
    <row r="63" spans="1:4" s="466" customFormat="1" ht="12.75">
      <c r="A63" s="548"/>
      <c r="B63" s="548"/>
      <c r="C63" s="549"/>
      <c r="D63" s="548"/>
    </row>
    <row r="64" spans="1:4" s="466" customFormat="1" ht="12.75">
      <c r="A64" s="548"/>
      <c r="B64" s="548"/>
      <c r="C64" s="549"/>
      <c r="D64" s="548"/>
    </row>
    <row r="65" spans="1:4" s="466" customFormat="1" ht="12.75">
      <c r="A65" s="548"/>
      <c r="B65" s="548"/>
      <c r="C65" s="549"/>
      <c r="D65" s="548"/>
    </row>
    <row r="66" spans="1:4" s="466" customFormat="1" ht="12.75">
      <c r="A66" s="548"/>
      <c r="B66" s="548"/>
      <c r="C66" s="549"/>
      <c r="D66" s="548"/>
    </row>
    <row r="67" spans="1:4" s="466" customFormat="1" ht="12.75">
      <c r="A67" s="548"/>
      <c r="B67" s="548"/>
      <c r="C67" s="549"/>
      <c r="D67" s="548"/>
    </row>
    <row r="68" spans="1:4" s="466" customFormat="1" ht="12.75">
      <c r="A68" s="548"/>
      <c r="B68" s="548"/>
      <c r="C68" s="549"/>
      <c r="D68" s="548"/>
    </row>
    <row r="69" spans="1:4" s="466" customFormat="1" ht="12.75">
      <c r="A69" s="548"/>
      <c r="B69" s="548"/>
      <c r="C69" s="549"/>
      <c r="D69" s="548"/>
    </row>
    <row r="70" spans="1:4" s="466" customFormat="1" ht="12.75">
      <c r="A70" s="548"/>
      <c r="B70" s="548"/>
      <c r="C70" s="549"/>
      <c r="D70" s="548"/>
    </row>
    <row r="71" spans="1:4" s="466" customFormat="1" ht="12.75">
      <c r="A71" s="548"/>
      <c r="B71" s="548"/>
      <c r="C71" s="549"/>
      <c r="D71" s="548"/>
    </row>
    <row r="72" spans="1:4" s="466" customFormat="1" ht="12.75">
      <c r="A72" s="548"/>
      <c r="B72" s="548"/>
      <c r="C72" s="549"/>
      <c r="D72" s="548"/>
    </row>
    <row r="73" spans="1:4" s="466" customFormat="1" ht="12.75">
      <c r="A73" s="548"/>
      <c r="B73" s="548"/>
      <c r="C73" s="549"/>
      <c r="D73" s="548"/>
    </row>
    <row r="74" spans="1:4" s="466" customFormat="1" ht="12.75">
      <c r="A74" s="548"/>
      <c r="B74" s="548"/>
      <c r="C74" s="549"/>
      <c r="D74" s="548"/>
    </row>
    <row r="75" spans="1:4" s="466" customFormat="1" ht="12.75">
      <c r="A75" s="548"/>
      <c r="B75" s="548"/>
      <c r="C75" s="549"/>
      <c r="D75" s="548"/>
    </row>
    <row r="76" spans="1:4" s="466" customFormat="1" ht="12.75">
      <c r="A76" s="548"/>
      <c r="B76" s="548"/>
      <c r="C76" s="549"/>
      <c r="D76" s="548"/>
    </row>
    <row r="77" spans="1:4" s="466" customFormat="1" ht="12.75">
      <c r="A77" s="548"/>
      <c r="B77" s="548"/>
      <c r="C77" s="549"/>
      <c r="D77" s="548"/>
    </row>
    <row r="78" spans="1:4" s="466" customFormat="1" ht="12.75">
      <c r="A78" s="548"/>
      <c r="B78" s="548"/>
      <c r="C78" s="549"/>
      <c r="D78" s="548"/>
    </row>
    <row r="79" spans="1:4" s="466" customFormat="1" ht="12.75">
      <c r="A79" s="548"/>
      <c r="B79" s="548"/>
      <c r="C79" s="549"/>
      <c r="D79" s="548"/>
    </row>
    <row r="80" spans="1:4" s="466" customFormat="1" ht="12.75">
      <c r="A80" s="548"/>
      <c r="B80" s="548"/>
      <c r="C80" s="549"/>
      <c r="D80" s="548"/>
    </row>
    <row r="81" spans="1:4" s="466" customFormat="1" ht="12.75">
      <c r="A81" s="548"/>
      <c r="B81" s="548"/>
      <c r="C81" s="549"/>
      <c r="D81" s="548"/>
    </row>
    <row r="82" spans="1:4" s="466" customFormat="1" ht="12.75">
      <c r="A82" s="548"/>
      <c r="B82" s="548"/>
      <c r="C82" s="549"/>
      <c r="D82" s="548"/>
    </row>
    <row r="83" spans="1:4" s="466" customFormat="1" ht="12.75">
      <c r="A83" s="548"/>
      <c r="B83" s="548"/>
      <c r="C83" s="549"/>
      <c r="D83" s="548"/>
    </row>
    <row r="84" spans="1:4" s="466" customFormat="1" ht="12.75">
      <c r="A84" s="548"/>
      <c r="B84" s="548"/>
      <c r="C84" s="549"/>
      <c r="D84" s="548"/>
    </row>
    <row r="85" spans="1:4" s="466" customFormat="1" ht="12.75">
      <c r="A85" s="548"/>
      <c r="B85" s="548"/>
      <c r="C85" s="549"/>
      <c r="D85" s="548"/>
    </row>
    <row r="86" spans="1:4" s="466" customFormat="1" ht="12.75">
      <c r="A86" s="548"/>
      <c r="B86" s="548"/>
      <c r="C86" s="549"/>
      <c r="D86" s="548"/>
    </row>
    <row r="87" spans="1:4" s="466" customFormat="1" ht="12.75">
      <c r="A87" s="548"/>
      <c r="B87" s="548"/>
      <c r="C87" s="549"/>
      <c r="D87" s="548"/>
    </row>
    <row r="88" spans="1:4" s="466" customFormat="1" ht="12.75">
      <c r="A88" s="548"/>
      <c r="B88" s="548"/>
      <c r="C88" s="549"/>
      <c r="D88" s="548"/>
    </row>
    <row r="89" spans="1:4" s="466" customFormat="1" ht="12.75">
      <c r="A89" s="548"/>
      <c r="B89" s="548"/>
      <c r="C89" s="549"/>
      <c r="D89" s="548"/>
    </row>
    <row r="90" spans="1:4" s="466" customFormat="1" ht="12.75">
      <c r="A90" s="548"/>
      <c r="B90" s="548"/>
      <c r="C90" s="549"/>
      <c r="D90" s="548"/>
    </row>
    <row r="91" spans="1:4" s="466" customFormat="1" ht="12.75">
      <c r="A91" s="548"/>
      <c r="B91" s="548"/>
      <c r="C91" s="549"/>
      <c r="D91" s="548"/>
    </row>
    <row r="92" spans="1:4" s="466" customFormat="1" ht="12.75">
      <c r="A92" s="548"/>
      <c r="B92" s="548"/>
      <c r="C92" s="549"/>
      <c r="D92" s="548"/>
    </row>
    <row r="93" spans="1:4" s="466" customFormat="1" ht="12.75">
      <c r="A93" s="548"/>
      <c r="B93" s="548"/>
      <c r="C93" s="549"/>
      <c r="D93" s="548"/>
    </row>
    <row r="94" spans="1:4" s="466" customFormat="1" ht="12.75">
      <c r="A94" s="548"/>
      <c r="B94" s="548"/>
      <c r="C94" s="549"/>
      <c r="D94" s="548"/>
    </row>
    <row r="95" spans="1:4" s="466" customFormat="1" ht="12.75">
      <c r="A95" s="548"/>
      <c r="B95" s="548"/>
      <c r="C95" s="549"/>
      <c r="D95" s="548"/>
    </row>
    <row r="96" spans="1:4" s="466" customFormat="1" ht="12.75">
      <c r="A96" s="548"/>
      <c r="B96" s="548"/>
      <c r="C96" s="549"/>
      <c r="D96" s="548"/>
    </row>
    <row r="97" spans="1:4" s="466" customFormat="1" ht="12.75">
      <c r="A97" s="548"/>
      <c r="B97" s="548"/>
      <c r="C97" s="549"/>
      <c r="D97" s="548"/>
    </row>
    <row r="98" spans="1:4" s="466" customFormat="1" ht="12.75">
      <c r="A98" s="548"/>
      <c r="B98" s="548"/>
      <c r="C98" s="549"/>
      <c r="D98" s="548"/>
    </row>
    <row r="99" spans="1:4" s="466" customFormat="1" ht="12.75">
      <c r="A99" s="548"/>
      <c r="B99" s="548"/>
      <c r="C99" s="549"/>
      <c r="D99" s="548"/>
    </row>
    <row r="100" spans="1:4" s="466" customFormat="1" ht="12.75">
      <c r="A100" s="548"/>
      <c r="B100" s="548"/>
      <c r="C100" s="549"/>
      <c r="D100" s="548"/>
    </row>
    <row r="101" spans="1:4" s="466" customFormat="1" ht="12.75">
      <c r="A101" s="548"/>
      <c r="B101" s="548"/>
      <c r="C101" s="549"/>
      <c r="D101" s="548"/>
    </row>
    <row r="102" spans="1:4" s="466" customFormat="1" ht="12.75">
      <c r="A102" s="548"/>
      <c r="B102" s="548"/>
      <c r="C102" s="549"/>
      <c r="D102" s="548"/>
    </row>
    <row r="103" spans="1:4" s="466" customFormat="1" ht="12.75">
      <c r="A103" s="548"/>
      <c r="B103" s="548"/>
      <c r="C103" s="549"/>
      <c r="D103" s="548"/>
    </row>
    <row r="104" spans="1:4" s="466" customFormat="1" ht="12.75">
      <c r="A104" s="548"/>
      <c r="B104" s="548"/>
      <c r="C104" s="549"/>
      <c r="D104" s="548"/>
    </row>
    <row r="105" spans="1:4" s="466" customFormat="1" ht="12.75">
      <c r="A105" s="548"/>
      <c r="B105" s="548"/>
      <c r="C105" s="549"/>
      <c r="D105" s="548"/>
    </row>
    <row r="106" spans="1:4" s="466" customFormat="1" ht="12.75">
      <c r="A106" s="548"/>
      <c r="B106" s="548"/>
      <c r="C106" s="549"/>
      <c r="D106" s="548"/>
    </row>
    <row r="107" spans="1:4" s="466" customFormat="1" ht="12.75">
      <c r="A107" s="548"/>
      <c r="B107" s="548"/>
      <c r="C107" s="549"/>
      <c r="D107" s="548"/>
    </row>
    <row r="108" spans="1:4" s="466" customFormat="1" ht="12.75">
      <c r="A108" s="548"/>
      <c r="B108" s="548"/>
      <c r="C108" s="549"/>
      <c r="D108" s="548"/>
    </row>
    <row r="109" spans="1:4" s="466" customFormat="1" ht="12.75">
      <c r="A109" s="548"/>
      <c r="B109" s="548"/>
      <c r="C109" s="549"/>
      <c r="D109" s="548"/>
    </row>
    <row r="110" spans="1:4" s="466" customFormat="1" ht="12.75">
      <c r="A110" s="548"/>
      <c r="B110" s="548"/>
      <c r="C110" s="549"/>
      <c r="D110" s="548"/>
    </row>
    <row r="111" spans="1:4" s="466" customFormat="1" ht="12.75">
      <c r="A111" s="548"/>
      <c r="B111" s="548"/>
      <c r="C111" s="549"/>
      <c r="D111" s="548"/>
    </row>
    <row r="112" spans="1:4" s="466" customFormat="1" ht="12.75">
      <c r="A112" s="548"/>
      <c r="B112" s="548"/>
      <c r="C112" s="549"/>
      <c r="D112" s="548"/>
    </row>
    <row r="113" spans="1:4" s="466" customFormat="1" ht="12.75">
      <c r="A113" s="548"/>
      <c r="B113" s="548"/>
      <c r="C113" s="549"/>
      <c r="D113" s="548"/>
    </row>
    <row r="114" spans="1:4" s="466" customFormat="1" ht="12.75">
      <c r="A114" s="548"/>
      <c r="B114" s="548"/>
      <c r="C114" s="549"/>
      <c r="D114" s="548"/>
    </row>
    <row r="115" spans="1:4" s="466" customFormat="1" ht="12.75">
      <c r="A115" s="548"/>
      <c r="B115" s="548"/>
      <c r="C115" s="549"/>
      <c r="D115" s="548"/>
    </row>
    <row r="116" spans="1:4" s="466" customFormat="1" ht="12.75">
      <c r="A116" s="548"/>
      <c r="B116" s="548"/>
      <c r="C116" s="549"/>
      <c r="D116" s="548"/>
    </row>
    <row r="117" spans="1:4" s="466" customFormat="1" ht="12.75">
      <c r="A117" s="548"/>
      <c r="B117" s="548"/>
      <c r="C117" s="549"/>
      <c r="D117" s="548"/>
    </row>
    <row r="118" spans="1:4" s="466" customFormat="1" ht="12.75">
      <c r="A118" s="548"/>
      <c r="B118" s="548"/>
      <c r="C118" s="549"/>
      <c r="D118" s="548"/>
    </row>
    <row r="119" spans="1:4" s="466" customFormat="1" ht="12.75">
      <c r="A119" s="548"/>
      <c r="B119" s="548"/>
      <c r="C119" s="549"/>
      <c r="D119" s="548"/>
    </row>
    <row r="120" spans="1:4" s="466" customFormat="1" ht="12.75">
      <c r="A120" s="548"/>
      <c r="B120" s="548"/>
      <c r="C120" s="549"/>
      <c r="D120" s="548"/>
    </row>
    <row r="121" spans="1:4" s="466" customFormat="1" ht="12.75">
      <c r="A121" s="548"/>
      <c r="B121" s="548"/>
      <c r="C121" s="549"/>
      <c r="D121" s="548"/>
    </row>
    <row r="122" spans="1:4" s="466" customFormat="1" ht="12.75">
      <c r="A122" s="548"/>
      <c r="B122" s="548"/>
      <c r="C122" s="549"/>
      <c r="D122" s="548"/>
    </row>
    <row r="123" spans="1:4" s="466" customFormat="1" ht="12.75">
      <c r="A123" s="548"/>
      <c r="B123" s="548"/>
      <c r="C123" s="549"/>
      <c r="D123" s="548"/>
    </row>
    <row r="124" spans="1:4" s="466" customFormat="1" ht="12.75">
      <c r="A124" s="548"/>
      <c r="B124" s="548"/>
      <c r="C124" s="549"/>
      <c r="D124" s="548"/>
    </row>
    <row r="125" spans="1:4" s="466" customFormat="1" ht="12.75">
      <c r="A125" s="548"/>
      <c r="B125" s="548"/>
      <c r="C125" s="549"/>
      <c r="D125" s="548"/>
    </row>
    <row r="126" spans="1:4" s="466" customFormat="1" ht="12.75">
      <c r="A126" s="548"/>
      <c r="B126" s="548"/>
      <c r="C126" s="549"/>
      <c r="D126" s="548"/>
    </row>
    <row r="127" spans="1:4" s="466" customFormat="1" ht="12.75">
      <c r="A127" s="548"/>
      <c r="B127" s="548"/>
      <c r="C127" s="549"/>
      <c r="D127" s="548"/>
    </row>
    <row r="128" spans="1:4" s="466" customFormat="1" ht="12.75">
      <c r="A128" s="548"/>
      <c r="B128" s="548"/>
      <c r="C128" s="549"/>
      <c r="D128" s="548"/>
    </row>
    <row r="129" spans="1:4" s="466" customFormat="1" ht="12.75">
      <c r="A129" s="548"/>
      <c r="B129" s="548"/>
      <c r="C129" s="549"/>
      <c r="D129" s="548"/>
    </row>
    <row r="130" spans="1:4" s="466" customFormat="1" ht="12.75">
      <c r="A130" s="548"/>
      <c r="B130" s="548"/>
      <c r="C130" s="549"/>
      <c r="D130" s="548"/>
    </row>
    <row r="131" spans="1:4" s="466" customFormat="1" ht="12.75">
      <c r="A131" s="548"/>
      <c r="B131" s="548"/>
      <c r="C131" s="549"/>
      <c r="D131" s="548"/>
    </row>
    <row r="132" spans="1:4" s="466" customFormat="1" ht="12.75">
      <c r="A132" s="548"/>
      <c r="B132" s="548"/>
      <c r="C132" s="549"/>
      <c r="D132" s="548"/>
    </row>
    <row r="133" spans="1:4" s="466" customFormat="1" ht="12.75">
      <c r="A133" s="548"/>
      <c r="B133" s="548"/>
      <c r="C133" s="549"/>
      <c r="D133" s="548"/>
    </row>
    <row r="134" spans="1:4" s="466" customFormat="1" ht="12.75">
      <c r="A134" s="548"/>
      <c r="B134" s="548"/>
      <c r="C134" s="549"/>
      <c r="D134" s="548"/>
    </row>
    <row r="135" spans="1:4" s="466" customFormat="1" ht="12.75">
      <c r="A135" s="548"/>
      <c r="B135" s="548"/>
      <c r="C135" s="549"/>
      <c r="D135" s="548"/>
    </row>
    <row r="136" spans="1:4" s="466" customFormat="1" ht="12.75">
      <c r="A136" s="548"/>
      <c r="B136" s="548"/>
      <c r="C136" s="549"/>
      <c r="D136" s="548"/>
    </row>
    <row r="137" spans="1:4" s="466" customFormat="1" ht="12.75">
      <c r="A137" s="548"/>
      <c r="B137" s="548"/>
      <c r="C137" s="549"/>
      <c r="D137" s="548"/>
    </row>
    <row r="138" spans="1:4" s="466" customFormat="1" ht="12.75">
      <c r="A138" s="548"/>
      <c r="B138" s="548"/>
      <c r="C138" s="549"/>
      <c r="D138" s="548"/>
    </row>
    <row r="139" spans="1:4" s="466" customFormat="1" ht="12.75">
      <c r="A139" s="548"/>
      <c r="B139" s="548"/>
      <c r="C139" s="549"/>
      <c r="D139" s="548"/>
    </row>
    <row r="140" spans="1:4" s="466" customFormat="1" ht="12.75">
      <c r="A140" s="548"/>
      <c r="B140" s="548"/>
      <c r="C140" s="549"/>
      <c r="D140" s="548"/>
    </row>
    <row r="141" spans="1:4" s="466" customFormat="1" ht="12.75">
      <c r="A141" s="548"/>
      <c r="B141" s="548"/>
      <c r="C141" s="549"/>
      <c r="D141" s="548"/>
    </row>
    <row r="142" spans="1:4" s="466" customFormat="1" ht="12.75">
      <c r="A142" s="548"/>
      <c r="B142" s="548"/>
      <c r="C142" s="549"/>
      <c r="D142" s="548"/>
    </row>
    <row r="143" spans="1:4" s="466" customFormat="1" ht="12.75">
      <c r="A143" s="548"/>
      <c r="B143" s="548"/>
      <c r="C143" s="549"/>
      <c r="D143" s="548"/>
    </row>
    <row r="144" spans="1:4" s="466" customFormat="1" ht="12.75">
      <c r="A144" s="548"/>
      <c r="B144" s="548"/>
      <c r="C144" s="549"/>
      <c r="D144" s="548"/>
    </row>
    <row r="145" spans="1:4" s="466" customFormat="1" ht="12.75">
      <c r="A145" s="548"/>
      <c r="B145" s="548"/>
      <c r="C145" s="549"/>
      <c r="D145" s="548"/>
    </row>
    <row r="146" spans="1:4" s="466" customFormat="1" ht="12.75">
      <c r="A146" s="548"/>
      <c r="B146" s="548"/>
      <c r="C146" s="549"/>
      <c r="D146" s="548"/>
    </row>
    <row r="147" spans="1:4" s="466" customFormat="1" ht="12.75">
      <c r="A147" s="548"/>
      <c r="B147" s="548"/>
      <c r="C147" s="549"/>
      <c r="D147" s="548"/>
    </row>
    <row r="148" spans="1:4" s="466" customFormat="1" ht="12.75">
      <c r="A148" s="548"/>
      <c r="B148" s="548"/>
      <c r="C148" s="549"/>
      <c r="D148" s="548"/>
    </row>
    <row r="149" spans="1:4" s="466" customFormat="1" ht="12.75">
      <c r="A149" s="548"/>
      <c r="B149" s="548"/>
      <c r="C149" s="549"/>
      <c r="D149" s="548"/>
    </row>
    <row r="150" spans="1:4" s="466" customFormat="1" ht="12.75">
      <c r="A150" s="548"/>
      <c r="B150" s="548"/>
      <c r="C150" s="549"/>
      <c r="D150" s="548"/>
    </row>
    <row r="151" spans="1:4" s="466" customFormat="1" ht="12.75">
      <c r="A151" s="548"/>
      <c r="B151" s="548"/>
      <c r="C151" s="549"/>
      <c r="D151" s="548"/>
    </row>
    <row r="152" spans="1:4" s="466" customFormat="1" ht="12.75">
      <c r="A152" s="548"/>
      <c r="B152" s="548"/>
      <c r="C152" s="549"/>
      <c r="D152" s="548"/>
    </row>
    <row r="153" spans="1:4" s="466" customFormat="1" ht="12.75">
      <c r="A153" s="548"/>
      <c r="B153" s="548"/>
      <c r="C153" s="549"/>
      <c r="D153" s="548"/>
    </row>
    <row r="154" spans="1:4" s="466" customFormat="1" ht="12.75">
      <c r="A154" s="548"/>
      <c r="B154" s="548"/>
      <c r="C154" s="549"/>
      <c r="D154" s="548"/>
    </row>
    <row r="155" spans="1:4" s="466" customFormat="1" ht="12.75">
      <c r="A155" s="548"/>
      <c r="B155" s="548"/>
      <c r="C155" s="549"/>
      <c r="D155" s="548"/>
    </row>
    <row r="156" spans="1:4" s="466" customFormat="1" ht="12.75">
      <c r="A156" s="548"/>
      <c r="B156" s="548"/>
      <c r="C156" s="549"/>
      <c r="D156" s="548"/>
    </row>
  </sheetData>
  <sheetProtection/>
  <mergeCells count="2">
    <mergeCell ref="A2:D2"/>
    <mergeCell ref="C3:D3"/>
  </mergeCells>
  <printOptions horizontalCentered="1"/>
  <pageMargins left="0.7868055555555555" right="0.7868055555555555" top="0.9444444444444444" bottom="0.7479166666666667" header="0.3145833333333333" footer="0.5118055555555555"/>
  <pageSetup firstPageNumber="46" useFirstPageNumber="1" horizontalDpi="600" verticalDpi="600" orientation="portrait" paperSize="9"/>
  <headerFooter scaleWithDoc="0" alignWithMargins="0">
    <oddFooter>&amp;C&amp;"Times New Roman"&amp;12— &amp;P —</oddFooter>
  </headerFooter>
</worksheet>
</file>

<file path=xl/worksheets/sheet22.xml><?xml version="1.0" encoding="utf-8"?>
<worksheet xmlns="http://schemas.openxmlformats.org/spreadsheetml/2006/main" xmlns:r="http://schemas.openxmlformats.org/officeDocument/2006/relationships">
  <dimension ref="A1:C38"/>
  <sheetViews>
    <sheetView showZeros="0" zoomScaleSheetLayoutView="100" workbookViewId="0" topLeftCell="A1">
      <pane ySplit="4" topLeftCell="A31" activePane="bottomLeft" state="frozen"/>
      <selection pane="bottomLeft" activeCell="C53" sqref="C53"/>
    </sheetView>
  </sheetViews>
  <sheetFormatPr defaultColWidth="9.00390625" defaultRowHeight="15" customHeight="1"/>
  <cols>
    <col min="1" max="1" width="15.875" style="429" customWidth="1"/>
    <col min="2" max="2" width="45.75390625" style="429" customWidth="1"/>
    <col min="3" max="3" width="17.50390625" style="515" customWidth="1"/>
    <col min="4" max="248" width="9.00390625" style="400" customWidth="1"/>
    <col min="249" max="16384" width="9.00390625" style="400" customWidth="1"/>
  </cols>
  <sheetData>
    <row r="1" spans="1:2" ht="23.25" customHeight="1">
      <c r="A1" s="516" t="s">
        <v>954</v>
      </c>
      <c r="B1" s="517"/>
    </row>
    <row r="2" spans="1:3" ht="30" customHeight="1">
      <c r="A2" s="518" t="s">
        <v>955</v>
      </c>
      <c r="B2" s="519"/>
      <c r="C2" s="519"/>
    </row>
    <row r="3" ht="24.75" customHeight="1">
      <c r="C3" s="520" t="s">
        <v>2</v>
      </c>
    </row>
    <row r="4" spans="1:3" ht="25.5" customHeight="1">
      <c r="A4" s="521" t="s">
        <v>44</v>
      </c>
      <c r="B4" s="521" t="s">
        <v>45</v>
      </c>
      <c r="C4" s="522" t="s">
        <v>646</v>
      </c>
    </row>
    <row r="5" spans="1:3" ht="25.5" customHeight="1">
      <c r="A5" s="106"/>
      <c r="B5" s="523" t="s">
        <v>956</v>
      </c>
      <c r="C5" s="106">
        <f>SUM(C6:C29)</f>
        <v>1976584.511</v>
      </c>
    </row>
    <row r="6" spans="1:3" ht="25.5" customHeight="1">
      <c r="A6" s="105">
        <v>201</v>
      </c>
      <c r="B6" s="524" t="s">
        <v>47</v>
      </c>
      <c r="C6" s="183">
        <v>266736.251</v>
      </c>
    </row>
    <row r="7" spans="1:3" ht="25.5" customHeight="1">
      <c r="A7" s="105">
        <v>203</v>
      </c>
      <c r="B7" s="524" t="s">
        <v>48</v>
      </c>
      <c r="C7" s="183">
        <v>1358</v>
      </c>
    </row>
    <row r="8" spans="1:3" ht="25.5" customHeight="1">
      <c r="A8" s="105">
        <v>204</v>
      </c>
      <c r="B8" s="525" t="s">
        <v>49</v>
      </c>
      <c r="C8" s="183">
        <v>78090.58</v>
      </c>
    </row>
    <row r="9" spans="1:3" ht="25.5" customHeight="1">
      <c r="A9" s="105">
        <v>205</v>
      </c>
      <c r="B9" s="525" t="s">
        <v>50</v>
      </c>
      <c r="C9" s="183">
        <v>299721.38</v>
      </c>
    </row>
    <row r="10" spans="1:3" ht="25.5" customHeight="1">
      <c r="A10" s="105">
        <v>206</v>
      </c>
      <c r="B10" s="525" t="s">
        <v>51</v>
      </c>
      <c r="C10" s="183">
        <v>28195.25</v>
      </c>
    </row>
    <row r="11" spans="1:3" ht="25.5" customHeight="1">
      <c r="A11" s="105">
        <v>207</v>
      </c>
      <c r="B11" s="525" t="s">
        <v>52</v>
      </c>
      <c r="C11" s="183">
        <v>22766</v>
      </c>
    </row>
    <row r="12" spans="1:3" ht="25.5" customHeight="1">
      <c r="A12" s="105">
        <v>208</v>
      </c>
      <c r="B12" s="525" t="s">
        <v>53</v>
      </c>
      <c r="C12" s="183">
        <v>348215.34</v>
      </c>
    </row>
    <row r="13" spans="1:3" ht="25.5" customHeight="1">
      <c r="A13" s="105">
        <v>210</v>
      </c>
      <c r="B13" s="525" t="s">
        <v>54</v>
      </c>
      <c r="C13" s="183">
        <v>202424.7</v>
      </c>
    </row>
    <row r="14" spans="1:3" ht="25.5" customHeight="1">
      <c r="A14" s="105">
        <v>211</v>
      </c>
      <c r="B14" s="525" t="s">
        <v>55</v>
      </c>
      <c r="C14" s="183">
        <v>29012</v>
      </c>
    </row>
    <row r="15" spans="1:3" ht="25.5" customHeight="1">
      <c r="A15" s="105">
        <v>212</v>
      </c>
      <c r="B15" s="525" t="s">
        <v>56</v>
      </c>
      <c r="C15" s="183">
        <v>105027.78</v>
      </c>
    </row>
    <row r="16" spans="1:3" ht="25.5" customHeight="1">
      <c r="A16" s="105">
        <v>213</v>
      </c>
      <c r="B16" s="525" t="s">
        <v>57</v>
      </c>
      <c r="C16" s="183">
        <v>243471.46</v>
      </c>
    </row>
    <row r="17" spans="1:3" ht="25.5" customHeight="1">
      <c r="A17" s="105">
        <v>214</v>
      </c>
      <c r="B17" s="525" t="s">
        <v>58</v>
      </c>
      <c r="C17" s="183">
        <v>97484.98</v>
      </c>
    </row>
    <row r="18" spans="1:3" ht="25.5" customHeight="1">
      <c r="A18" s="105">
        <v>215</v>
      </c>
      <c r="B18" s="525" t="s">
        <v>59</v>
      </c>
      <c r="C18" s="183">
        <v>53926.08</v>
      </c>
    </row>
    <row r="19" spans="1:3" ht="25.5" customHeight="1">
      <c r="A19" s="105">
        <v>216</v>
      </c>
      <c r="B19" s="525" t="s">
        <v>60</v>
      </c>
      <c r="C19" s="183">
        <v>8859.73</v>
      </c>
    </row>
    <row r="20" spans="1:3" ht="25.5" customHeight="1">
      <c r="A20" s="105">
        <v>217</v>
      </c>
      <c r="B20" s="525" t="s">
        <v>61</v>
      </c>
      <c r="C20" s="183">
        <v>362</v>
      </c>
    </row>
    <row r="21" spans="1:3" ht="25.5" customHeight="1">
      <c r="A21" s="105">
        <v>219</v>
      </c>
      <c r="B21" s="525" t="s">
        <v>62</v>
      </c>
      <c r="C21" s="183">
        <v>180</v>
      </c>
    </row>
    <row r="22" spans="1:3" ht="25.5" customHeight="1">
      <c r="A22" s="105">
        <v>220</v>
      </c>
      <c r="B22" s="525" t="s">
        <v>63</v>
      </c>
      <c r="C22" s="183">
        <v>21683.34</v>
      </c>
    </row>
    <row r="23" spans="1:3" ht="25.5" customHeight="1">
      <c r="A23" s="105">
        <v>221</v>
      </c>
      <c r="B23" s="525" t="s">
        <v>64</v>
      </c>
      <c r="C23" s="183">
        <v>40589.7</v>
      </c>
    </row>
    <row r="24" spans="1:3" ht="25.5" customHeight="1">
      <c r="A24" s="105">
        <v>222</v>
      </c>
      <c r="B24" s="525" t="s">
        <v>65</v>
      </c>
      <c r="C24" s="183">
        <v>13900.79</v>
      </c>
    </row>
    <row r="25" spans="1:3" ht="25.5" customHeight="1">
      <c r="A25" s="105">
        <v>224</v>
      </c>
      <c r="B25" s="525" t="s">
        <v>66</v>
      </c>
      <c r="C25" s="183">
        <v>17636.15</v>
      </c>
    </row>
    <row r="26" spans="1:3" ht="25.5" customHeight="1">
      <c r="A26" s="105">
        <v>227</v>
      </c>
      <c r="B26" s="525" t="s">
        <v>67</v>
      </c>
      <c r="C26" s="183">
        <v>21200</v>
      </c>
    </row>
    <row r="27" spans="1:3" ht="25.5" customHeight="1">
      <c r="A27" s="105">
        <v>229</v>
      </c>
      <c r="B27" s="525" t="s">
        <v>68</v>
      </c>
      <c r="C27" s="183">
        <v>40137</v>
      </c>
    </row>
    <row r="28" spans="1:3" ht="25.5" customHeight="1">
      <c r="A28" s="105">
        <v>232</v>
      </c>
      <c r="B28" s="525" t="s">
        <v>69</v>
      </c>
      <c r="C28" s="183">
        <v>35476</v>
      </c>
    </row>
    <row r="29" spans="1:3" ht="25.5" customHeight="1">
      <c r="A29" s="105">
        <v>233</v>
      </c>
      <c r="B29" s="525" t="s">
        <v>70</v>
      </c>
      <c r="C29" s="183">
        <v>130</v>
      </c>
    </row>
    <row r="30" spans="1:3" ht="25.5" customHeight="1">
      <c r="A30" s="105"/>
      <c r="B30" s="526" t="s">
        <v>71</v>
      </c>
      <c r="C30" s="480">
        <f>C31+C35</f>
        <v>323738</v>
      </c>
    </row>
    <row r="31" spans="1:3" ht="25.5" customHeight="1">
      <c r="A31" s="105">
        <v>230</v>
      </c>
      <c r="B31" s="527" t="s">
        <v>72</v>
      </c>
      <c r="C31" s="183">
        <f>SUM(C32:C34)</f>
        <v>217111</v>
      </c>
    </row>
    <row r="32" spans="1:3" ht="25.5" customHeight="1">
      <c r="A32" s="105">
        <v>23006</v>
      </c>
      <c r="B32" s="528" t="s">
        <v>635</v>
      </c>
      <c r="C32" s="183">
        <v>146528</v>
      </c>
    </row>
    <row r="33" spans="1:3" ht="25.5" customHeight="1">
      <c r="A33" s="105">
        <v>23009</v>
      </c>
      <c r="B33" s="527" t="s">
        <v>74</v>
      </c>
      <c r="C33" s="183">
        <v>70583</v>
      </c>
    </row>
    <row r="34" spans="1:3" ht="25.5" customHeight="1">
      <c r="A34" s="105">
        <v>23015</v>
      </c>
      <c r="B34" s="527" t="s">
        <v>75</v>
      </c>
      <c r="C34" s="183">
        <v>0</v>
      </c>
    </row>
    <row r="35" spans="1:3" ht="25.5" customHeight="1">
      <c r="A35" s="105">
        <v>231</v>
      </c>
      <c r="B35" s="527" t="s">
        <v>76</v>
      </c>
      <c r="C35" s="183">
        <f>C36</f>
        <v>106627</v>
      </c>
    </row>
    <row r="36" spans="1:3" ht="25.5" customHeight="1">
      <c r="A36" s="105">
        <v>23103</v>
      </c>
      <c r="B36" s="528" t="s">
        <v>640</v>
      </c>
      <c r="C36" s="183">
        <v>106627</v>
      </c>
    </row>
    <row r="37" spans="1:3" ht="25.5" customHeight="1">
      <c r="A37" s="529"/>
      <c r="B37" s="530" t="s">
        <v>957</v>
      </c>
      <c r="C37" s="531">
        <f>C30+C5</f>
        <v>2300322.511</v>
      </c>
    </row>
    <row r="38" ht="15.75">
      <c r="A38" s="532"/>
    </row>
  </sheetData>
  <sheetProtection/>
  <mergeCells count="1">
    <mergeCell ref="A2:C2"/>
  </mergeCells>
  <printOptions horizontalCentered="1"/>
  <pageMargins left="0.7868055555555555" right="0.7868055555555555" top="0.9444444444444444" bottom="0.7479166666666667" header="0.3145833333333333" footer="0.5118055555555555"/>
  <pageSetup firstPageNumber="48" useFirstPageNumber="1" horizontalDpi="600" verticalDpi="600" orientation="portrait" paperSize="9"/>
  <headerFooter scaleWithDoc="0" alignWithMargins="0">
    <oddFooter>&amp;C&amp;"Times New Roman"&amp;12— &amp;P —</oddFooter>
  </headerFooter>
</worksheet>
</file>

<file path=xl/worksheets/sheet23.xml><?xml version="1.0" encoding="utf-8"?>
<worksheet xmlns="http://schemas.openxmlformats.org/spreadsheetml/2006/main" xmlns:r="http://schemas.openxmlformats.org/officeDocument/2006/relationships">
  <dimension ref="A1:D129"/>
  <sheetViews>
    <sheetView showZeros="0" zoomScale="110" zoomScaleNormal="110" zoomScaleSheetLayoutView="100" workbookViewId="0" topLeftCell="A1">
      <pane ySplit="4" topLeftCell="A99" activePane="bottomLeft" state="frozen"/>
      <selection pane="bottomLeft" activeCell="C53" sqref="C53"/>
    </sheetView>
  </sheetViews>
  <sheetFormatPr defaultColWidth="9.00390625" defaultRowHeight="15.75" customHeight="1"/>
  <cols>
    <col min="1" max="1" width="12.25390625" style="495" customWidth="1"/>
    <col min="2" max="2" width="51.125" style="495" customWidth="1"/>
    <col min="3" max="3" width="11.50390625" style="496" customWidth="1"/>
    <col min="4" max="4" width="11.50390625" style="495" customWidth="1"/>
    <col min="5" max="244" width="9.00390625" style="495" customWidth="1"/>
    <col min="245" max="16384" width="9.00390625" style="495" customWidth="1"/>
  </cols>
  <sheetData>
    <row r="1" spans="1:3" ht="23.25" customHeight="1">
      <c r="A1" s="468" t="s">
        <v>958</v>
      </c>
      <c r="C1" s="496" t="s">
        <v>959</v>
      </c>
    </row>
    <row r="2" spans="1:4" ht="22.5" customHeight="1">
      <c r="A2" s="497" t="s">
        <v>960</v>
      </c>
      <c r="B2" s="498"/>
      <c r="C2" s="498"/>
      <c r="D2" s="498"/>
    </row>
    <row r="3" spans="2:4" s="400" customFormat="1" ht="18.75" customHeight="1">
      <c r="B3" s="499"/>
      <c r="C3" s="500" t="s">
        <v>2</v>
      </c>
      <c r="D3" s="501"/>
    </row>
    <row r="4" spans="1:4" s="493" customFormat="1" ht="18" customHeight="1">
      <c r="A4" s="502" t="s">
        <v>961</v>
      </c>
      <c r="B4" s="503" t="s">
        <v>962</v>
      </c>
      <c r="C4" s="503" t="s">
        <v>646</v>
      </c>
      <c r="D4" s="504" t="s">
        <v>81</v>
      </c>
    </row>
    <row r="5" spans="1:4" s="494" customFormat="1" ht="18" customHeight="1">
      <c r="A5" s="505"/>
      <c r="B5" s="506" t="s">
        <v>963</v>
      </c>
      <c r="C5" s="507">
        <f>C6+C22</f>
        <v>157647</v>
      </c>
      <c r="D5" s="508"/>
    </row>
    <row r="6" spans="1:4" s="400" customFormat="1" ht="18" customHeight="1">
      <c r="A6" s="454">
        <v>101</v>
      </c>
      <c r="B6" s="509" t="s">
        <v>964</v>
      </c>
      <c r="C6" s="456">
        <f>SUM(C7:C21)</f>
        <v>106000</v>
      </c>
      <c r="D6" s="457"/>
    </row>
    <row r="7" spans="1:4" s="400" customFormat="1" ht="18" customHeight="1">
      <c r="A7" s="454">
        <v>10101</v>
      </c>
      <c r="B7" s="509" t="s">
        <v>965</v>
      </c>
      <c r="C7" s="459">
        <v>33723</v>
      </c>
      <c r="D7" s="457"/>
    </row>
    <row r="8" spans="1:4" s="400" customFormat="1" ht="15.75" customHeight="1">
      <c r="A8" s="454">
        <v>10104</v>
      </c>
      <c r="B8" s="509" t="s">
        <v>966</v>
      </c>
      <c r="C8" s="459">
        <v>18562</v>
      </c>
      <c r="D8" s="457"/>
    </row>
    <row r="9" spans="1:4" s="400" customFormat="1" ht="15.75" customHeight="1">
      <c r="A9" s="454">
        <v>10106</v>
      </c>
      <c r="B9" s="509" t="s">
        <v>967</v>
      </c>
      <c r="C9" s="459">
        <v>4475</v>
      </c>
      <c r="D9" s="457"/>
    </row>
    <row r="10" spans="1:4" s="400" customFormat="1" ht="15.75" customHeight="1">
      <c r="A10" s="454">
        <v>10107</v>
      </c>
      <c r="B10" s="509" t="s">
        <v>968</v>
      </c>
      <c r="C10" s="459">
        <v>164</v>
      </c>
      <c r="D10" s="457"/>
    </row>
    <row r="11" spans="1:4" s="400" customFormat="1" ht="15.75" customHeight="1">
      <c r="A11" s="454">
        <v>10109</v>
      </c>
      <c r="B11" s="509" t="s">
        <v>969</v>
      </c>
      <c r="C11" s="459">
        <v>7175</v>
      </c>
      <c r="D11" s="457"/>
    </row>
    <row r="12" spans="1:4" s="400" customFormat="1" ht="15.75" customHeight="1">
      <c r="A12" s="454">
        <v>10110</v>
      </c>
      <c r="B12" s="509" t="s">
        <v>970</v>
      </c>
      <c r="C12" s="459">
        <v>5151</v>
      </c>
      <c r="D12" s="457"/>
    </row>
    <row r="13" spans="1:4" s="400" customFormat="1" ht="15.75" customHeight="1">
      <c r="A13" s="454">
        <v>10111</v>
      </c>
      <c r="B13" s="509" t="s">
        <v>971</v>
      </c>
      <c r="C13" s="459">
        <v>2554</v>
      </c>
      <c r="D13" s="457"/>
    </row>
    <row r="14" spans="1:4" s="400" customFormat="1" ht="15.75" customHeight="1">
      <c r="A14" s="454">
        <v>10112</v>
      </c>
      <c r="B14" s="509" t="s">
        <v>972</v>
      </c>
      <c r="C14" s="459">
        <v>3205</v>
      </c>
      <c r="D14" s="457"/>
    </row>
    <row r="15" spans="1:4" s="400" customFormat="1" ht="15.75" customHeight="1">
      <c r="A15" s="454">
        <v>10113</v>
      </c>
      <c r="B15" s="509" t="s">
        <v>973</v>
      </c>
      <c r="C15" s="459">
        <v>7141</v>
      </c>
      <c r="D15" s="457"/>
    </row>
    <row r="16" spans="1:4" s="400" customFormat="1" ht="15.75" customHeight="1">
      <c r="A16" s="454">
        <v>10114</v>
      </c>
      <c r="B16" s="509" t="s">
        <v>974</v>
      </c>
      <c r="C16" s="459">
        <v>2973</v>
      </c>
      <c r="D16" s="457"/>
    </row>
    <row r="17" spans="1:4" s="400" customFormat="1" ht="15.75" customHeight="1">
      <c r="A17" s="454">
        <v>10118</v>
      </c>
      <c r="B17" s="509" t="s">
        <v>975</v>
      </c>
      <c r="C17" s="459">
        <v>8041</v>
      </c>
      <c r="D17" s="457"/>
    </row>
    <row r="18" spans="1:4" s="400" customFormat="1" ht="15.75" customHeight="1">
      <c r="A18" s="454">
        <v>10119</v>
      </c>
      <c r="B18" s="509" t="s">
        <v>976</v>
      </c>
      <c r="C18" s="459">
        <v>12428</v>
      </c>
      <c r="D18" s="457"/>
    </row>
    <row r="19" spans="1:4" s="400" customFormat="1" ht="15.75" customHeight="1">
      <c r="A19" s="454">
        <v>10120</v>
      </c>
      <c r="B19" s="509" t="s">
        <v>977</v>
      </c>
      <c r="C19" s="459">
        <v>0</v>
      </c>
      <c r="D19" s="457"/>
    </row>
    <row r="20" spans="1:4" s="400" customFormat="1" ht="15.75" customHeight="1">
      <c r="A20" s="454">
        <v>10121</v>
      </c>
      <c r="B20" s="509" t="s">
        <v>978</v>
      </c>
      <c r="C20" s="459">
        <v>340</v>
      </c>
      <c r="D20" s="457"/>
    </row>
    <row r="21" spans="1:4" s="400" customFormat="1" ht="15.75" customHeight="1">
      <c r="A21" s="454">
        <v>10199</v>
      </c>
      <c r="B21" s="509" t="s">
        <v>979</v>
      </c>
      <c r="C21" s="459">
        <v>68</v>
      </c>
      <c r="D21" s="457"/>
    </row>
    <row r="22" spans="1:4" s="400" customFormat="1" ht="15.75" customHeight="1">
      <c r="A22" s="454">
        <v>103</v>
      </c>
      <c r="B22" s="509" t="s">
        <v>980</v>
      </c>
      <c r="C22" s="456">
        <f>SUM(C23:C30)</f>
        <v>51647</v>
      </c>
      <c r="D22" s="457"/>
    </row>
    <row r="23" spans="1:4" s="400" customFormat="1" ht="15.75" customHeight="1">
      <c r="A23" s="454">
        <v>10302</v>
      </c>
      <c r="B23" s="509" t="s">
        <v>981</v>
      </c>
      <c r="C23" s="459">
        <v>3920</v>
      </c>
      <c r="D23" s="457"/>
    </row>
    <row r="24" spans="1:4" s="400" customFormat="1" ht="15.75" customHeight="1">
      <c r="A24" s="454">
        <v>10304</v>
      </c>
      <c r="B24" s="509" t="s">
        <v>982</v>
      </c>
      <c r="C24" s="459">
        <v>13631</v>
      </c>
      <c r="D24" s="457"/>
    </row>
    <row r="25" spans="1:4" s="400" customFormat="1" ht="15.75" customHeight="1">
      <c r="A25" s="454">
        <v>10305</v>
      </c>
      <c r="B25" s="509" t="s">
        <v>983</v>
      </c>
      <c r="C25" s="459">
        <v>20733</v>
      </c>
      <c r="D25" s="457"/>
    </row>
    <row r="26" spans="1:4" s="400" customFormat="1" ht="15.75" customHeight="1">
      <c r="A26" s="454">
        <v>10306</v>
      </c>
      <c r="B26" s="509" t="s">
        <v>984</v>
      </c>
      <c r="C26" s="459"/>
      <c r="D26" s="457"/>
    </row>
    <row r="27" spans="1:4" s="400" customFormat="1" ht="15.75" customHeight="1">
      <c r="A27" s="454">
        <v>10307</v>
      </c>
      <c r="B27" s="509" t="s">
        <v>985</v>
      </c>
      <c r="C27" s="459">
        <v>7160</v>
      </c>
      <c r="D27" s="457"/>
    </row>
    <row r="28" spans="1:4" s="400" customFormat="1" ht="15.75" customHeight="1">
      <c r="A28" s="454">
        <v>10308</v>
      </c>
      <c r="B28" s="509" t="s">
        <v>986</v>
      </c>
      <c r="C28" s="459">
        <v>12</v>
      </c>
      <c r="D28" s="457"/>
    </row>
    <row r="29" spans="1:4" s="400" customFormat="1" ht="15.75" customHeight="1">
      <c r="A29" s="454">
        <v>10309</v>
      </c>
      <c r="B29" s="509" t="s">
        <v>987</v>
      </c>
      <c r="C29" s="459">
        <v>5954</v>
      </c>
      <c r="D29" s="457"/>
    </row>
    <row r="30" spans="1:4" s="400" customFormat="1" ht="15.75" customHeight="1">
      <c r="A30" s="454">
        <v>10399</v>
      </c>
      <c r="B30" s="509" t="s">
        <v>988</v>
      </c>
      <c r="C30" s="459">
        <v>237</v>
      </c>
      <c r="D30" s="457"/>
    </row>
    <row r="31" spans="1:4" s="400" customFormat="1" ht="18" customHeight="1">
      <c r="A31" s="454">
        <v>110</v>
      </c>
      <c r="B31" s="455" t="s">
        <v>989</v>
      </c>
      <c r="C31" s="456">
        <f>C32+C34+C71+C93+C96+C98+C104+C110</f>
        <v>299485</v>
      </c>
      <c r="D31" s="457"/>
    </row>
    <row r="32" spans="1:4" s="400" customFormat="1" ht="18" customHeight="1">
      <c r="A32" s="454">
        <v>11001</v>
      </c>
      <c r="B32" s="458" t="s">
        <v>33</v>
      </c>
      <c r="C32" s="456">
        <f>SUM(C33:C33)</f>
        <v>19067</v>
      </c>
      <c r="D32" s="457"/>
    </row>
    <row r="33" spans="1:4" s="400" customFormat="1" ht="18" customHeight="1">
      <c r="A33" s="454">
        <v>1100199</v>
      </c>
      <c r="B33" s="458" t="s">
        <v>990</v>
      </c>
      <c r="C33" s="459">
        <v>19067</v>
      </c>
      <c r="D33" s="457"/>
    </row>
    <row r="34" spans="1:4" s="400" customFormat="1" ht="18" customHeight="1">
      <c r="A34" s="454">
        <v>11002</v>
      </c>
      <c r="B34" s="458" t="s">
        <v>34</v>
      </c>
      <c r="C34" s="456">
        <f>SUM(C35:C70)</f>
        <v>155412</v>
      </c>
      <c r="D34" s="457"/>
    </row>
    <row r="35" spans="1:4" s="400" customFormat="1" ht="18" customHeight="1">
      <c r="A35" s="454">
        <v>1100201</v>
      </c>
      <c r="B35" s="458" t="s">
        <v>109</v>
      </c>
      <c r="C35" s="456"/>
      <c r="D35" s="457"/>
    </row>
    <row r="36" spans="1:4" s="400" customFormat="1" ht="18" customHeight="1">
      <c r="A36" s="454">
        <v>1100202</v>
      </c>
      <c r="B36" s="458" t="s">
        <v>110</v>
      </c>
      <c r="C36" s="456">
        <v>18704</v>
      </c>
      <c r="D36" s="457"/>
    </row>
    <row r="37" spans="1:4" s="400" customFormat="1" ht="18" customHeight="1">
      <c r="A37" s="454">
        <v>1100207</v>
      </c>
      <c r="B37" s="458" t="s">
        <v>111</v>
      </c>
      <c r="C37" s="456">
        <v>13635</v>
      </c>
      <c r="D37" s="457"/>
    </row>
    <row r="38" spans="1:4" s="400" customFormat="1" ht="18" customHeight="1">
      <c r="A38" s="454">
        <v>1100208</v>
      </c>
      <c r="B38" s="458" t="s">
        <v>112</v>
      </c>
      <c r="C38" s="456">
        <v>562</v>
      </c>
      <c r="D38" s="457"/>
    </row>
    <row r="39" spans="1:4" s="400" customFormat="1" ht="18" customHeight="1">
      <c r="A39" s="454">
        <v>1100220</v>
      </c>
      <c r="B39" s="458" t="s">
        <v>113</v>
      </c>
      <c r="C39" s="459">
        <v>0</v>
      </c>
      <c r="D39" s="457"/>
    </row>
    <row r="40" spans="1:4" s="400" customFormat="1" ht="18" customHeight="1">
      <c r="A40" s="454">
        <v>1100221</v>
      </c>
      <c r="B40" s="458" t="s">
        <v>114</v>
      </c>
      <c r="C40" s="459">
        <v>0</v>
      </c>
      <c r="D40" s="457"/>
    </row>
    <row r="41" spans="1:4" s="400" customFormat="1" ht="18" customHeight="1">
      <c r="A41" s="454">
        <v>1100222</v>
      </c>
      <c r="B41" s="458" t="s">
        <v>115</v>
      </c>
      <c r="C41" s="459">
        <v>0</v>
      </c>
      <c r="D41" s="457"/>
    </row>
    <row r="42" spans="1:4" s="400" customFormat="1" ht="18" customHeight="1">
      <c r="A42" s="454">
        <v>1100225</v>
      </c>
      <c r="B42" s="458" t="s">
        <v>116</v>
      </c>
      <c r="C42" s="459"/>
      <c r="D42" s="457"/>
    </row>
    <row r="43" spans="1:4" s="400" customFormat="1" ht="18" customHeight="1">
      <c r="A43" s="454">
        <v>1100226</v>
      </c>
      <c r="B43" s="458" t="s">
        <v>117</v>
      </c>
      <c r="C43" s="459">
        <v>0</v>
      </c>
      <c r="D43" s="457"/>
    </row>
    <row r="44" spans="1:4" s="400" customFormat="1" ht="18" customHeight="1">
      <c r="A44" s="454">
        <v>1100227</v>
      </c>
      <c r="B44" s="458" t="s">
        <v>118</v>
      </c>
      <c r="C44" s="460">
        <v>22136</v>
      </c>
      <c r="D44" s="457"/>
    </row>
    <row r="45" spans="1:4" s="400" customFormat="1" ht="18" customHeight="1">
      <c r="A45" s="454">
        <v>1100228</v>
      </c>
      <c r="B45" s="458" t="s">
        <v>119</v>
      </c>
      <c r="C45" s="459">
        <v>0</v>
      </c>
      <c r="D45" s="457"/>
    </row>
    <row r="46" spans="1:4" s="400" customFormat="1" ht="18" customHeight="1">
      <c r="A46" s="461" t="s">
        <v>991</v>
      </c>
      <c r="B46" s="462" t="s">
        <v>992</v>
      </c>
      <c r="C46" s="459">
        <v>0</v>
      </c>
      <c r="D46" s="457"/>
    </row>
    <row r="47" spans="1:4" s="400" customFormat="1" ht="18" customHeight="1">
      <c r="A47" s="454">
        <v>1100241</v>
      </c>
      <c r="B47" s="458" t="s">
        <v>122</v>
      </c>
      <c r="C47" s="459">
        <v>0</v>
      </c>
      <c r="D47" s="457"/>
    </row>
    <row r="48" spans="1:4" s="400" customFormat="1" ht="18" customHeight="1">
      <c r="A48" s="454">
        <v>1100242</v>
      </c>
      <c r="B48" s="458" t="s">
        <v>123</v>
      </c>
      <c r="C48" s="459">
        <v>0</v>
      </c>
      <c r="D48" s="457"/>
    </row>
    <row r="49" spans="1:4" s="400" customFormat="1" ht="18" customHeight="1">
      <c r="A49" s="454">
        <v>1100243</v>
      </c>
      <c r="B49" s="458" t="s">
        <v>124</v>
      </c>
      <c r="C49" s="459">
        <v>0</v>
      </c>
      <c r="D49" s="457"/>
    </row>
    <row r="50" spans="1:4" s="400" customFormat="1" ht="18" customHeight="1">
      <c r="A50" s="454">
        <v>1100244</v>
      </c>
      <c r="B50" s="458" t="s">
        <v>125</v>
      </c>
      <c r="C50" s="459">
        <v>1737</v>
      </c>
      <c r="D50" s="457"/>
    </row>
    <row r="51" spans="1:4" s="400" customFormat="1" ht="18" customHeight="1">
      <c r="A51" s="454">
        <v>1100245</v>
      </c>
      <c r="B51" s="458" t="s">
        <v>126</v>
      </c>
      <c r="C51" s="459">
        <v>3069</v>
      </c>
      <c r="D51" s="457"/>
    </row>
    <row r="52" spans="1:4" s="400" customFormat="1" ht="18" customHeight="1">
      <c r="A52" s="454">
        <v>1100246</v>
      </c>
      <c r="B52" s="458" t="s">
        <v>127</v>
      </c>
      <c r="C52" s="459">
        <v>0</v>
      </c>
      <c r="D52" s="457"/>
    </row>
    <row r="53" spans="1:4" s="400" customFormat="1" ht="18" customHeight="1">
      <c r="A53" s="454">
        <v>1100247</v>
      </c>
      <c r="B53" s="458" t="s">
        <v>128</v>
      </c>
      <c r="C53" s="459">
        <v>0</v>
      </c>
      <c r="D53" s="457"/>
    </row>
    <row r="54" spans="1:4" s="400" customFormat="1" ht="18" customHeight="1">
      <c r="A54" s="454">
        <v>1100248</v>
      </c>
      <c r="B54" s="458" t="s">
        <v>129</v>
      </c>
      <c r="C54" s="459">
        <v>5576</v>
      </c>
      <c r="D54" s="463"/>
    </row>
    <row r="55" spans="1:4" s="400" customFormat="1" ht="18" customHeight="1">
      <c r="A55" s="454">
        <v>1100249</v>
      </c>
      <c r="B55" s="458" t="s">
        <v>130</v>
      </c>
      <c r="C55" s="456">
        <f>457+315+52608+13777+5599+409-931</f>
        <v>72234</v>
      </c>
      <c r="D55" s="463"/>
    </row>
    <row r="56" spans="1:4" s="400" customFormat="1" ht="18" customHeight="1">
      <c r="A56" s="454">
        <v>1100250</v>
      </c>
      <c r="B56" s="464" t="s">
        <v>993</v>
      </c>
      <c r="C56" s="459">
        <v>6434</v>
      </c>
      <c r="D56" s="463"/>
    </row>
    <row r="57" spans="1:4" s="400" customFormat="1" ht="18" customHeight="1">
      <c r="A57" s="454">
        <v>1100251</v>
      </c>
      <c r="B57" s="458" t="s">
        <v>132</v>
      </c>
      <c r="C57" s="459"/>
      <c r="D57" s="457"/>
    </row>
    <row r="58" spans="1:4" s="400" customFormat="1" ht="18" customHeight="1">
      <c r="A58" s="454">
        <v>1100252</v>
      </c>
      <c r="B58" s="464" t="s">
        <v>133</v>
      </c>
      <c r="C58" s="459">
        <f>280+522</f>
        <v>802</v>
      </c>
      <c r="D58" s="463"/>
    </row>
    <row r="59" spans="1:4" s="400" customFormat="1" ht="18" customHeight="1">
      <c r="A59" s="454">
        <v>1100253</v>
      </c>
      <c r="B59" s="458" t="s">
        <v>134</v>
      </c>
      <c r="C59" s="459">
        <v>41</v>
      </c>
      <c r="D59" s="463"/>
    </row>
    <row r="60" spans="1:4" s="400" customFormat="1" ht="18.75" customHeight="1">
      <c r="A60" s="454">
        <v>1100254</v>
      </c>
      <c r="B60" s="458" t="s">
        <v>135</v>
      </c>
      <c r="C60" s="459"/>
      <c r="D60" s="457"/>
    </row>
    <row r="61" spans="1:4" s="400" customFormat="1" ht="18" customHeight="1">
      <c r="A61" s="454">
        <v>1100255</v>
      </c>
      <c r="B61" s="458" t="s">
        <v>136</v>
      </c>
      <c r="C61" s="459"/>
      <c r="D61" s="457"/>
    </row>
    <row r="62" spans="1:4" s="400" customFormat="1" ht="18" customHeight="1">
      <c r="A62" s="454">
        <v>1100256</v>
      </c>
      <c r="B62" s="458" t="s">
        <v>137</v>
      </c>
      <c r="C62" s="459"/>
      <c r="D62" s="457"/>
    </row>
    <row r="63" spans="1:4" s="400" customFormat="1" ht="19.5" customHeight="1">
      <c r="A63" s="454">
        <v>1100257</v>
      </c>
      <c r="B63" s="458" t="s">
        <v>138</v>
      </c>
      <c r="C63" s="459"/>
      <c r="D63" s="457"/>
    </row>
    <row r="64" spans="1:4" s="400" customFormat="1" ht="18" customHeight="1">
      <c r="A64" s="454">
        <v>1100258</v>
      </c>
      <c r="B64" s="458" t="s">
        <v>139</v>
      </c>
      <c r="C64" s="459">
        <v>125</v>
      </c>
      <c r="D64" s="463"/>
    </row>
    <row r="65" spans="1:4" s="400" customFormat="1" ht="18" customHeight="1">
      <c r="A65" s="454">
        <v>1100259</v>
      </c>
      <c r="B65" s="458" t="s">
        <v>140</v>
      </c>
      <c r="C65" s="459">
        <v>656</v>
      </c>
      <c r="D65" s="457"/>
    </row>
    <row r="66" spans="1:4" s="400" customFormat="1" ht="24" customHeight="1">
      <c r="A66" s="454">
        <v>1100260</v>
      </c>
      <c r="B66" s="458" t="s">
        <v>141</v>
      </c>
      <c r="C66" s="459"/>
      <c r="D66" s="457"/>
    </row>
    <row r="67" spans="1:4" s="400" customFormat="1" ht="18" customHeight="1">
      <c r="A67" s="454">
        <v>1100269</v>
      </c>
      <c r="B67" s="464" t="s">
        <v>142</v>
      </c>
      <c r="C67" s="459"/>
      <c r="D67" s="457"/>
    </row>
    <row r="68" spans="1:4" s="400" customFormat="1" ht="18" customHeight="1">
      <c r="A68" s="454">
        <v>1100296</v>
      </c>
      <c r="B68" s="464" t="s">
        <v>143</v>
      </c>
      <c r="C68" s="456">
        <v>9181</v>
      </c>
      <c r="D68" s="457"/>
    </row>
    <row r="69" spans="1:4" s="400" customFormat="1" ht="18" customHeight="1">
      <c r="A69" s="454">
        <v>1100297</v>
      </c>
      <c r="B69" s="464" t="s">
        <v>144</v>
      </c>
      <c r="C69" s="456">
        <v>520</v>
      </c>
      <c r="D69" s="457"/>
    </row>
    <row r="70" spans="1:4" s="400" customFormat="1" ht="18" customHeight="1">
      <c r="A70" s="454">
        <v>1100299</v>
      </c>
      <c r="B70" s="458" t="s">
        <v>994</v>
      </c>
      <c r="C70" s="456">
        <v>0</v>
      </c>
      <c r="D70" s="457"/>
    </row>
    <row r="71" spans="1:4" s="400" customFormat="1" ht="18" customHeight="1">
      <c r="A71" s="454">
        <v>11003</v>
      </c>
      <c r="B71" s="458" t="s">
        <v>35</v>
      </c>
      <c r="C71" s="456">
        <f>SUM(C72:C92)</f>
        <v>2316</v>
      </c>
      <c r="D71" s="457"/>
    </row>
    <row r="72" spans="1:4" s="400" customFormat="1" ht="18" customHeight="1">
      <c r="A72" s="454">
        <v>1100301</v>
      </c>
      <c r="B72" s="458" t="s">
        <v>146</v>
      </c>
      <c r="C72" s="459">
        <v>8</v>
      </c>
      <c r="D72" s="457"/>
    </row>
    <row r="73" spans="1:4" s="400" customFormat="1" ht="18" customHeight="1">
      <c r="A73" s="454">
        <v>1100302</v>
      </c>
      <c r="B73" s="458" t="s">
        <v>147</v>
      </c>
      <c r="C73" s="459">
        <v>0</v>
      </c>
      <c r="D73" s="457"/>
    </row>
    <row r="74" spans="1:4" s="400" customFormat="1" ht="18" customHeight="1">
      <c r="A74" s="454">
        <v>1100303</v>
      </c>
      <c r="B74" s="458" t="s">
        <v>148</v>
      </c>
      <c r="C74" s="459">
        <v>286</v>
      </c>
      <c r="D74" s="457"/>
    </row>
    <row r="75" spans="1:4" s="400" customFormat="1" ht="18" customHeight="1">
      <c r="A75" s="454">
        <v>1100304</v>
      </c>
      <c r="B75" s="458" t="s">
        <v>149</v>
      </c>
      <c r="C75" s="459">
        <v>0</v>
      </c>
      <c r="D75" s="457"/>
    </row>
    <row r="76" spans="1:4" s="400" customFormat="1" ht="18" customHeight="1">
      <c r="A76" s="454">
        <v>1100305</v>
      </c>
      <c r="B76" s="458" t="s">
        <v>150</v>
      </c>
      <c r="C76" s="459">
        <v>0</v>
      </c>
      <c r="D76" s="457"/>
    </row>
    <row r="77" spans="1:4" s="400" customFormat="1" ht="18" customHeight="1">
      <c r="A77" s="454">
        <v>1100306</v>
      </c>
      <c r="B77" s="458" t="s">
        <v>151</v>
      </c>
      <c r="C77" s="459">
        <v>0</v>
      </c>
      <c r="D77" s="457"/>
    </row>
    <row r="78" spans="1:4" s="400" customFormat="1" ht="18" customHeight="1">
      <c r="A78" s="454">
        <v>1100307</v>
      </c>
      <c r="B78" s="458" t="s">
        <v>152</v>
      </c>
      <c r="C78" s="459">
        <v>0</v>
      </c>
      <c r="D78" s="463"/>
    </row>
    <row r="79" spans="1:4" s="400" customFormat="1" ht="18" customHeight="1">
      <c r="A79" s="454">
        <v>1100308</v>
      </c>
      <c r="B79" s="458" t="s">
        <v>153</v>
      </c>
      <c r="C79" s="459">
        <v>63</v>
      </c>
      <c r="D79" s="457"/>
    </row>
    <row r="80" spans="1:4" s="400" customFormat="1" ht="18" customHeight="1">
      <c r="A80" s="454">
        <v>1100310</v>
      </c>
      <c r="B80" s="458" t="s">
        <v>154</v>
      </c>
      <c r="C80" s="459">
        <v>0</v>
      </c>
      <c r="D80" s="463"/>
    </row>
    <row r="81" spans="1:4" s="400" customFormat="1" ht="18" customHeight="1">
      <c r="A81" s="454">
        <v>1100311</v>
      </c>
      <c r="B81" s="458" t="s">
        <v>155</v>
      </c>
      <c r="C81" s="459">
        <v>0</v>
      </c>
      <c r="D81" s="463"/>
    </row>
    <row r="82" spans="1:4" s="400" customFormat="1" ht="18" customHeight="1">
      <c r="A82" s="454">
        <v>1100312</v>
      </c>
      <c r="B82" s="458" t="s">
        <v>156</v>
      </c>
      <c r="C82" s="459">
        <v>0</v>
      </c>
      <c r="D82" s="457"/>
    </row>
    <row r="83" spans="1:4" s="400" customFormat="1" ht="18" customHeight="1">
      <c r="A83" s="454">
        <v>1100313</v>
      </c>
      <c r="B83" s="458" t="s">
        <v>157</v>
      </c>
      <c r="C83" s="459">
        <v>298</v>
      </c>
      <c r="D83" s="463"/>
    </row>
    <row r="84" spans="1:4" s="400" customFormat="1" ht="18" customHeight="1">
      <c r="A84" s="454">
        <v>1100314</v>
      </c>
      <c r="B84" s="458" t="s">
        <v>158</v>
      </c>
      <c r="C84" s="459">
        <v>0</v>
      </c>
      <c r="D84" s="457"/>
    </row>
    <row r="85" spans="1:4" s="400" customFormat="1" ht="18" customHeight="1">
      <c r="A85" s="454">
        <v>1100315</v>
      </c>
      <c r="B85" s="458" t="s">
        <v>159</v>
      </c>
      <c r="C85" s="459">
        <v>0</v>
      </c>
      <c r="D85" s="463"/>
    </row>
    <row r="86" spans="1:4" s="400" customFormat="1" ht="18" customHeight="1">
      <c r="A86" s="454">
        <v>1100316</v>
      </c>
      <c r="B86" s="458" t="s">
        <v>160</v>
      </c>
      <c r="C86" s="459">
        <v>1657</v>
      </c>
      <c r="D86" s="457"/>
    </row>
    <row r="87" spans="1:4" s="400" customFormat="1" ht="18" customHeight="1">
      <c r="A87" s="454">
        <v>1100317</v>
      </c>
      <c r="B87" s="458" t="s">
        <v>161</v>
      </c>
      <c r="C87" s="459">
        <v>0</v>
      </c>
      <c r="D87" s="457"/>
    </row>
    <row r="88" spans="1:4" s="400" customFormat="1" ht="18" customHeight="1">
      <c r="A88" s="454">
        <v>1100320</v>
      </c>
      <c r="B88" s="458" t="s">
        <v>162</v>
      </c>
      <c r="C88" s="459">
        <v>0</v>
      </c>
      <c r="D88" s="457"/>
    </row>
    <row r="89" spans="1:4" s="400" customFormat="1" ht="18" customHeight="1">
      <c r="A89" s="454">
        <v>1100321</v>
      </c>
      <c r="B89" s="458" t="s">
        <v>163</v>
      </c>
      <c r="C89" s="459">
        <v>0</v>
      </c>
      <c r="D89" s="457"/>
    </row>
    <row r="90" spans="1:4" s="400" customFormat="1" ht="18" customHeight="1">
      <c r="A90" s="454">
        <v>1100322</v>
      </c>
      <c r="B90" s="458" t="s">
        <v>164</v>
      </c>
      <c r="C90" s="459">
        <v>0</v>
      </c>
      <c r="D90" s="457"/>
    </row>
    <row r="91" spans="1:4" s="400" customFormat="1" ht="18" customHeight="1">
      <c r="A91" s="454">
        <v>1100324</v>
      </c>
      <c r="B91" s="465" t="s">
        <v>995</v>
      </c>
      <c r="C91" s="459">
        <v>4</v>
      </c>
      <c r="D91" s="457"/>
    </row>
    <row r="92" spans="1:4" s="400" customFormat="1" ht="18" customHeight="1">
      <c r="A92" s="454">
        <v>1100399</v>
      </c>
      <c r="B92" s="458" t="s">
        <v>166</v>
      </c>
      <c r="C92" s="459">
        <v>0</v>
      </c>
      <c r="D92" s="457"/>
    </row>
    <row r="93" spans="1:4" s="400" customFormat="1" ht="18" customHeight="1">
      <c r="A93" s="454">
        <v>11006</v>
      </c>
      <c r="B93" s="458" t="s">
        <v>167</v>
      </c>
      <c r="C93" s="456">
        <f>C94+C95</f>
        <v>6090</v>
      </c>
      <c r="D93" s="457"/>
    </row>
    <row r="94" spans="1:4" s="400" customFormat="1" ht="18" customHeight="1">
      <c r="A94" s="454">
        <v>1100601</v>
      </c>
      <c r="B94" s="458" t="s">
        <v>168</v>
      </c>
      <c r="C94" s="459">
        <v>6090</v>
      </c>
      <c r="D94" s="457"/>
    </row>
    <row r="95" spans="1:4" s="400" customFormat="1" ht="18" customHeight="1">
      <c r="A95" s="454">
        <v>1100602</v>
      </c>
      <c r="B95" s="458" t="s">
        <v>169</v>
      </c>
      <c r="C95" s="459"/>
      <c r="D95" s="457"/>
    </row>
    <row r="96" spans="1:4" s="400" customFormat="1" ht="18" customHeight="1">
      <c r="A96" s="454">
        <v>11008</v>
      </c>
      <c r="B96" s="464" t="s">
        <v>170</v>
      </c>
      <c r="C96" s="456">
        <f>SUM(C97:C97)</f>
        <v>39136</v>
      </c>
      <c r="D96" s="457"/>
    </row>
    <row r="97" spans="1:4" s="400" customFormat="1" ht="18" customHeight="1">
      <c r="A97" s="454"/>
      <c r="B97" s="510" t="s">
        <v>171</v>
      </c>
      <c r="C97" s="456">
        <v>39136</v>
      </c>
      <c r="D97" s="457"/>
    </row>
    <row r="98" spans="1:4" s="400" customFormat="1" ht="18" customHeight="1">
      <c r="A98" s="454">
        <v>11009</v>
      </c>
      <c r="B98" s="458" t="s">
        <v>172</v>
      </c>
      <c r="C98" s="456">
        <f>C99</f>
        <v>60234</v>
      </c>
      <c r="D98" s="457"/>
    </row>
    <row r="99" spans="1:4" s="400" customFormat="1" ht="18" customHeight="1">
      <c r="A99" s="454">
        <v>1100901</v>
      </c>
      <c r="B99" s="458" t="s">
        <v>996</v>
      </c>
      <c r="C99" s="456">
        <f>SUM(C100:C103)</f>
        <v>60234</v>
      </c>
      <c r="D99" s="457"/>
    </row>
    <row r="100" spans="1:4" s="400" customFormat="1" ht="18" customHeight="1">
      <c r="A100" s="454">
        <v>110090102</v>
      </c>
      <c r="B100" s="458" t="s">
        <v>997</v>
      </c>
      <c r="C100" s="459">
        <v>22867</v>
      </c>
      <c r="D100" s="457"/>
    </row>
    <row r="101" spans="1:4" s="400" customFormat="1" ht="18" customHeight="1">
      <c r="A101" s="454">
        <v>110090103</v>
      </c>
      <c r="B101" s="458" t="s">
        <v>998</v>
      </c>
      <c r="C101" s="459">
        <v>4133</v>
      </c>
      <c r="D101" s="457"/>
    </row>
    <row r="102" spans="1:4" s="400" customFormat="1" ht="18" customHeight="1">
      <c r="A102" s="454">
        <v>110090104</v>
      </c>
      <c r="B102" s="458" t="s">
        <v>999</v>
      </c>
      <c r="C102" s="459"/>
      <c r="D102" s="457"/>
    </row>
    <row r="103" spans="1:4" s="400" customFormat="1" ht="18" customHeight="1">
      <c r="A103" s="454">
        <v>110090199</v>
      </c>
      <c r="B103" s="458" t="s">
        <v>1000</v>
      </c>
      <c r="C103" s="459">
        <v>33234</v>
      </c>
      <c r="D103" s="457"/>
    </row>
    <row r="104" spans="1:4" s="400" customFormat="1" ht="18" customHeight="1">
      <c r="A104" s="454">
        <v>11011</v>
      </c>
      <c r="B104" s="458" t="s">
        <v>178</v>
      </c>
      <c r="C104" s="511">
        <f>C105</f>
        <v>12230</v>
      </c>
      <c r="D104" s="457"/>
    </row>
    <row r="105" spans="1:4" s="400" customFormat="1" ht="18" customHeight="1">
      <c r="A105" s="454">
        <v>1101101</v>
      </c>
      <c r="B105" s="458" t="s">
        <v>179</v>
      </c>
      <c r="C105" s="456">
        <f>C106+C109</f>
        <v>12230</v>
      </c>
      <c r="D105" s="457"/>
    </row>
    <row r="106" spans="1:4" s="400" customFormat="1" ht="18" customHeight="1">
      <c r="A106" s="454">
        <v>110110101</v>
      </c>
      <c r="B106" s="509" t="s">
        <v>180</v>
      </c>
      <c r="C106" s="456">
        <f>SUM(C107:C108)</f>
        <v>12230</v>
      </c>
      <c r="D106" s="457"/>
    </row>
    <row r="107" spans="1:4" s="400" customFormat="1" ht="18" customHeight="1">
      <c r="A107" s="454"/>
      <c r="B107" s="509" t="s">
        <v>1001</v>
      </c>
      <c r="C107" s="459"/>
      <c r="D107" s="457"/>
    </row>
    <row r="108" spans="1:4" s="400" customFormat="1" ht="18" customHeight="1">
      <c r="A108" s="454"/>
      <c r="B108" s="509" t="s">
        <v>1002</v>
      </c>
      <c r="C108" s="459">
        <v>12230</v>
      </c>
      <c r="D108" s="457"/>
    </row>
    <row r="109" spans="1:4" s="400" customFormat="1" ht="18" customHeight="1">
      <c r="A109" s="454">
        <v>110110103</v>
      </c>
      <c r="B109" s="509" t="s">
        <v>183</v>
      </c>
      <c r="C109" s="459"/>
      <c r="D109" s="457"/>
    </row>
    <row r="110" spans="1:4" s="400" customFormat="1" ht="18" customHeight="1">
      <c r="A110" s="454">
        <v>11015</v>
      </c>
      <c r="B110" s="512" t="s">
        <v>184</v>
      </c>
      <c r="C110" s="459">
        <v>5000</v>
      </c>
      <c r="D110" s="457"/>
    </row>
    <row r="111" spans="1:4" s="400" customFormat="1" ht="18" customHeight="1">
      <c r="A111" s="454"/>
      <c r="B111" s="513" t="s">
        <v>1003</v>
      </c>
      <c r="C111" s="507">
        <f>C5+C31</f>
        <v>457132</v>
      </c>
      <c r="D111" s="457"/>
    </row>
    <row r="112" s="466" customFormat="1" ht="12.75">
      <c r="C112" s="514"/>
    </row>
    <row r="113" s="466" customFormat="1" ht="12.75">
      <c r="C113" s="514"/>
    </row>
    <row r="114" s="466" customFormat="1" ht="12.75">
      <c r="C114" s="514"/>
    </row>
    <row r="115" s="466" customFormat="1" ht="12.75">
      <c r="C115" s="514"/>
    </row>
    <row r="116" s="466" customFormat="1" ht="12.75">
      <c r="C116" s="514"/>
    </row>
    <row r="117" s="466" customFormat="1" ht="12.75">
      <c r="C117" s="514">
        <f>'24、本级公共预算支出'!C497-C111</f>
        <v>0</v>
      </c>
    </row>
    <row r="118" s="466" customFormat="1" ht="12.75">
      <c r="C118" s="514"/>
    </row>
    <row r="119" s="466" customFormat="1" ht="12.75">
      <c r="C119" s="514"/>
    </row>
    <row r="120" s="466" customFormat="1" ht="12.75">
      <c r="C120" s="514"/>
    </row>
    <row r="121" s="466" customFormat="1" ht="12.75">
      <c r="C121" s="514"/>
    </row>
    <row r="122" s="466" customFormat="1" ht="12.75">
      <c r="C122" s="514"/>
    </row>
    <row r="123" s="466" customFormat="1" ht="12.75">
      <c r="C123" s="514"/>
    </row>
    <row r="124" s="466" customFormat="1" ht="12.75">
      <c r="C124" s="514"/>
    </row>
    <row r="125" s="466" customFormat="1" ht="12.75">
      <c r="C125" s="514"/>
    </row>
    <row r="126" s="466" customFormat="1" ht="12.75">
      <c r="C126" s="514"/>
    </row>
    <row r="127" s="466" customFormat="1" ht="12.75">
      <c r="C127" s="514"/>
    </row>
    <row r="128" s="466" customFormat="1" ht="12.75">
      <c r="C128" s="514"/>
    </row>
    <row r="129" s="466" customFormat="1" ht="12.75">
      <c r="C129" s="514"/>
    </row>
  </sheetData>
  <sheetProtection/>
  <mergeCells count="2">
    <mergeCell ref="A2:D2"/>
    <mergeCell ref="C3:D3"/>
  </mergeCells>
  <printOptions horizontalCentered="1"/>
  <pageMargins left="0.7868055555555555" right="0.7868055555555555" top="0.7868055555555555" bottom="0.7479166666666667" header="0.3145833333333333" footer="0.5118055555555555"/>
  <pageSetup blackAndWhite="1" firstPageNumber="50" useFirstPageNumber="1" horizontalDpi="600" verticalDpi="600" orientation="portrait" paperSize="9"/>
  <headerFooter scaleWithDoc="0" alignWithMargins="0">
    <oddFooter>&amp;C&amp;"Times New Roman"&amp;12— &amp;P —</oddFooter>
  </headerFooter>
</worksheet>
</file>

<file path=xl/worksheets/sheet24.xml><?xml version="1.0" encoding="utf-8"?>
<worksheet xmlns="http://schemas.openxmlformats.org/spreadsheetml/2006/main" xmlns:r="http://schemas.openxmlformats.org/officeDocument/2006/relationships">
  <dimension ref="A1:F500"/>
  <sheetViews>
    <sheetView showZeros="0" view="pageBreakPreview" zoomScaleSheetLayoutView="100" workbookViewId="0" topLeftCell="A1">
      <pane ySplit="5" topLeftCell="A463" activePane="bottomLeft" state="frozen"/>
      <selection pane="bottomLeft" activeCell="J486" sqref="J486"/>
    </sheetView>
  </sheetViews>
  <sheetFormatPr defaultColWidth="9.00390625" defaultRowHeight="15" customHeight="1"/>
  <cols>
    <col min="1" max="1" width="11.00390625" style="466" customWidth="1"/>
    <col min="2" max="2" width="57.375" style="400" customWidth="1"/>
    <col min="3" max="3" width="11.625" style="467" customWidth="1"/>
    <col min="4" max="4" width="10.125" style="400" hidden="1" customWidth="1"/>
    <col min="5" max="5" width="9.00390625" style="400" hidden="1" customWidth="1"/>
    <col min="6" max="6" width="9.00390625" style="400" customWidth="1"/>
    <col min="7" max="7" width="21.00390625" style="400" customWidth="1"/>
    <col min="8" max="242" width="9.00390625" style="400" customWidth="1"/>
    <col min="243" max="16384" width="9.00390625" style="400" customWidth="1"/>
  </cols>
  <sheetData>
    <row r="1" spans="1:3" s="400" customFormat="1" ht="18" customHeight="1">
      <c r="A1" s="468" t="s">
        <v>1004</v>
      </c>
      <c r="B1" s="469"/>
      <c r="C1" s="467"/>
    </row>
    <row r="2" spans="1:6" s="400" customFormat="1" ht="21.75" customHeight="1">
      <c r="A2" s="470" t="s">
        <v>1005</v>
      </c>
      <c r="B2" s="470"/>
      <c r="C2" s="470"/>
      <c r="D2" s="470"/>
      <c r="E2" s="470"/>
      <c r="F2" s="470"/>
    </row>
    <row r="3" spans="3:6" s="400" customFormat="1" ht="13.5" customHeight="1">
      <c r="C3" s="471" t="s">
        <v>2</v>
      </c>
      <c r="D3" s="471"/>
      <c r="E3" s="471"/>
      <c r="F3" s="471"/>
    </row>
    <row r="4" spans="1:6" s="400" customFormat="1" ht="9" customHeight="1">
      <c r="A4" s="472" t="s">
        <v>44</v>
      </c>
      <c r="B4" s="472" t="s">
        <v>45</v>
      </c>
      <c r="C4" s="473" t="s">
        <v>646</v>
      </c>
      <c r="D4" s="474"/>
      <c r="E4" s="474"/>
      <c r="F4" s="473" t="s">
        <v>81</v>
      </c>
    </row>
    <row r="5" spans="1:6" s="400" customFormat="1" ht="9" customHeight="1">
      <c r="A5" s="475"/>
      <c r="B5" s="475"/>
      <c r="C5" s="476"/>
      <c r="D5" s="477" t="s">
        <v>1006</v>
      </c>
      <c r="E5" s="477" t="s">
        <v>1007</v>
      </c>
      <c r="F5" s="476"/>
    </row>
    <row r="6" spans="1:6" s="400" customFormat="1" ht="15.75" customHeight="1">
      <c r="A6" s="478"/>
      <c r="B6" s="479" t="s">
        <v>1008</v>
      </c>
      <c r="C6" s="480">
        <f>C7+0+C117+C120+C146+C162+C177+C201+C265+C309+C324+C341+C385+C398+C409+C419+C422+C424+C433+C444+C451+C474+C478+C468+C469</f>
        <v>394165</v>
      </c>
      <c r="D6" s="481"/>
      <c r="E6" s="484" t="e">
        <f>#REF!+#REF!+#REF!+#REF!+#REF!+#REF!+#REF!+#REF!+#REF!+#REF!+#REF!+#REF!+#REF!+#REF!+#REF!+#REF!+#REF!+#REF!+#REF!+#REF!+#REF!+E481+E494+#REF!+#REF!</f>
        <v>#REF!</v>
      </c>
      <c r="F6" s="457"/>
    </row>
    <row r="7" spans="1:6" s="400" customFormat="1" ht="15.75" customHeight="1">
      <c r="A7" s="482">
        <v>201</v>
      </c>
      <c r="B7" s="482" t="s">
        <v>188</v>
      </c>
      <c r="C7" s="483">
        <f>C8+C15+C21+C30+C34+C39+C47+C49+0+C54+C60+0+C63+C65+C67+C70+C74+C79+C85+C89+C94+C99+0+C102+C105+C115</f>
        <v>41165</v>
      </c>
      <c r="D7" s="481"/>
      <c r="E7" s="484"/>
      <c r="F7" s="457"/>
    </row>
    <row r="8" spans="1:6" s="400" customFormat="1" ht="15.75" customHeight="1">
      <c r="A8" s="482">
        <v>20101</v>
      </c>
      <c r="B8" s="482" t="s">
        <v>189</v>
      </c>
      <c r="C8" s="483">
        <f>SUM(C9:C14)</f>
        <v>1324</v>
      </c>
      <c r="D8" s="481"/>
      <c r="E8" s="484"/>
      <c r="F8" s="457"/>
    </row>
    <row r="9" spans="1:6" s="400" customFormat="1" ht="15.75" customHeight="1">
      <c r="A9" s="482">
        <v>2010101</v>
      </c>
      <c r="B9" s="482" t="s">
        <v>190</v>
      </c>
      <c r="C9" s="483">
        <v>1068</v>
      </c>
      <c r="D9" s="481"/>
      <c r="E9" s="484"/>
      <c r="F9" s="457"/>
    </row>
    <row r="10" spans="1:6" s="400" customFormat="1" ht="15.75" customHeight="1">
      <c r="A10" s="482">
        <v>2010102</v>
      </c>
      <c r="B10" s="482" t="s">
        <v>191</v>
      </c>
      <c r="C10" s="483">
        <v>100</v>
      </c>
      <c r="D10" s="481"/>
      <c r="E10" s="484"/>
      <c r="F10" s="457"/>
    </row>
    <row r="11" spans="1:6" s="400" customFormat="1" ht="15.75" customHeight="1">
      <c r="A11" s="482">
        <v>2010104</v>
      </c>
      <c r="B11" s="482" t="s">
        <v>192</v>
      </c>
      <c r="C11" s="483">
        <v>12</v>
      </c>
      <c r="D11" s="481"/>
      <c r="E11" s="484"/>
      <c r="F11" s="457"/>
    </row>
    <row r="12" spans="1:6" s="400" customFormat="1" ht="15.75" customHeight="1">
      <c r="A12" s="482">
        <v>2010105</v>
      </c>
      <c r="B12" s="482" t="s">
        <v>193</v>
      </c>
      <c r="C12" s="483">
        <v>15</v>
      </c>
      <c r="D12" s="481"/>
      <c r="E12" s="484"/>
      <c r="F12" s="457"/>
    </row>
    <row r="13" spans="1:6" s="400" customFormat="1" ht="15.75" customHeight="1">
      <c r="A13" s="482">
        <v>2010106</v>
      </c>
      <c r="B13" s="482" t="s">
        <v>194</v>
      </c>
      <c r="C13" s="483">
        <v>46</v>
      </c>
      <c r="D13" s="481"/>
      <c r="E13" s="484"/>
      <c r="F13" s="457"/>
    </row>
    <row r="14" spans="1:6" s="400" customFormat="1" ht="15.75" customHeight="1">
      <c r="A14" s="482">
        <v>2010108</v>
      </c>
      <c r="B14" s="482" t="s">
        <v>195</v>
      </c>
      <c r="C14" s="483">
        <v>83</v>
      </c>
      <c r="D14" s="481"/>
      <c r="E14" s="484"/>
      <c r="F14" s="457"/>
    </row>
    <row r="15" spans="1:6" s="400" customFormat="1" ht="15.75" customHeight="1">
      <c r="A15" s="482">
        <v>20102</v>
      </c>
      <c r="B15" s="482" t="s">
        <v>196</v>
      </c>
      <c r="C15" s="483">
        <f>SUM(C16:C20)</f>
        <v>1159</v>
      </c>
      <c r="D15" s="481"/>
      <c r="E15" s="484"/>
      <c r="F15" s="457"/>
    </row>
    <row r="16" spans="1:6" s="400" customFormat="1" ht="15.75" customHeight="1">
      <c r="A16" s="482">
        <v>2010201</v>
      </c>
      <c r="B16" s="482" t="s">
        <v>190</v>
      </c>
      <c r="C16" s="483">
        <v>929</v>
      </c>
      <c r="D16" s="481"/>
      <c r="E16" s="484"/>
      <c r="F16" s="457"/>
    </row>
    <row r="17" spans="1:6" s="400" customFormat="1" ht="15.75" customHeight="1">
      <c r="A17" s="482">
        <v>2010202</v>
      </c>
      <c r="B17" s="482" t="s">
        <v>191</v>
      </c>
      <c r="C17" s="483">
        <v>64</v>
      </c>
      <c r="D17" s="481"/>
      <c r="E17" s="484"/>
      <c r="F17" s="457"/>
    </row>
    <row r="18" spans="1:6" s="400" customFormat="1" ht="15.75" customHeight="1">
      <c r="A18" s="482">
        <v>2010205</v>
      </c>
      <c r="B18" s="482" t="s">
        <v>197</v>
      </c>
      <c r="C18" s="483">
        <v>51</v>
      </c>
      <c r="D18" s="481"/>
      <c r="E18" s="484"/>
      <c r="F18" s="457"/>
    </row>
    <row r="19" spans="1:6" s="400" customFormat="1" ht="15.75" customHeight="1">
      <c r="A19" s="482">
        <v>2010206</v>
      </c>
      <c r="B19" s="482" t="s">
        <v>198</v>
      </c>
      <c r="C19" s="483">
        <v>63</v>
      </c>
      <c r="D19" s="481"/>
      <c r="E19" s="484"/>
      <c r="F19" s="457"/>
    </row>
    <row r="20" spans="1:6" s="400" customFormat="1" ht="15.75" customHeight="1">
      <c r="A20" s="482">
        <v>2010299</v>
      </c>
      <c r="B20" s="482" t="s">
        <v>199</v>
      </c>
      <c r="C20" s="483">
        <v>52</v>
      </c>
      <c r="D20" s="481"/>
      <c r="E20" s="484"/>
      <c r="F20" s="457"/>
    </row>
    <row r="21" spans="1:6" s="400" customFormat="1" ht="15.75" customHeight="1">
      <c r="A21" s="482">
        <v>20103</v>
      </c>
      <c r="B21" s="482" t="s">
        <v>200</v>
      </c>
      <c r="C21" s="483">
        <f>SUM(C22:C29)</f>
        <v>6579</v>
      </c>
      <c r="D21" s="481"/>
      <c r="E21" s="484"/>
      <c r="F21" s="457"/>
    </row>
    <row r="22" spans="1:6" s="400" customFormat="1" ht="15.75" customHeight="1">
      <c r="A22" s="482">
        <v>2010301</v>
      </c>
      <c r="B22" s="482" t="s">
        <v>190</v>
      </c>
      <c r="C22" s="483">
        <v>1989</v>
      </c>
      <c r="D22" s="481"/>
      <c r="E22" s="484"/>
      <c r="F22" s="457"/>
    </row>
    <row r="23" spans="1:6" s="400" customFormat="1" ht="15.75" customHeight="1">
      <c r="A23" s="482">
        <v>2010302</v>
      </c>
      <c r="B23" s="482" t="s">
        <v>191</v>
      </c>
      <c r="C23" s="483">
        <v>124</v>
      </c>
      <c r="D23" s="481"/>
      <c r="E23" s="484"/>
      <c r="F23" s="457"/>
    </row>
    <row r="24" spans="1:6" s="400" customFormat="1" ht="15.75" customHeight="1">
      <c r="A24" s="482">
        <v>2010303</v>
      </c>
      <c r="B24" s="482" t="s">
        <v>201</v>
      </c>
      <c r="C24" s="483">
        <v>623</v>
      </c>
      <c r="D24" s="481"/>
      <c r="E24" s="484"/>
      <c r="F24" s="457"/>
    </row>
    <row r="25" spans="1:6" s="400" customFormat="1" ht="15.75" customHeight="1">
      <c r="A25" s="482">
        <v>2010305</v>
      </c>
      <c r="B25" s="482" t="s">
        <v>202</v>
      </c>
      <c r="C25" s="483">
        <v>1493</v>
      </c>
      <c r="D25" s="481"/>
      <c r="E25" s="484"/>
      <c r="F25" s="457"/>
    </row>
    <row r="26" spans="1:6" s="400" customFormat="1" ht="15.75" customHeight="1">
      <c r="A26" s="482">
        <v>2010306</v>
      </c>
      <c r="B26" s="482" t="s">
        <v>203</v>
      </c>
      <c r="C26" s="483">
        <v>1032</v>
      </c>
      <c r="D26" s="481"/>
      <c r="E26" s="484"/>
      <c r="F26" s="457"/>
    </row>
    <row r="27" spans="1:6" s="400" customFormat="1" ht="15.75" customHeight="1">
      <c r="A27" s="482">
        <v>2010308</v>
      </c>
      <c r="B27" s="482" t="s">
        <v>204</v>
      </c>
      <c r="C27" s="483">
        <v>405</v>
      </c>
      <c r="D27" s="481"/>
      <c r="E27" s="484"/>
      <c r="F27" s="457"/>
    </row>
    <row r="28" spans="1:6" s="400" customFormat="1" ht="15.75" customHeight="1">
      <c r="A28" s="482">
        <v>2010350</v>
      </c>
      <c r="B28" s="482" t="s">
        <v>205</v>
      </c>
      <c r="C28" s="483">
        <v>429</v>
      </c>
      <c r="D28" s="481"/>
      <c r="E28" s="484"/>
      <c r="F28" s="457"/>
    </row>
    <row r="29" spans="1:6" s="400" customFormat="1" ht="15.75" customHeight="1">
      <c r="A29" s="482">
        <v>2010399</v>
      </c>
      <c r="B29" s="482" t="s">
        <v>206</v>
      </c>
      <c r="C29" s="483">
        <v>484</v>
      </c>
      <c r="D29" s="481"/>
      <c r="E29" s="484"/>
      <c r="F29" s="457"/>
    </row>
    <row r="30" spans="1:6" s="400" customFormat="1" ht="15.75" customHeight="1">
      <c r="A30" s="482">
        <v>20104</v>
      </c>
      <c r="B30" s="482" t="s">
        <v>207</v>
      </c>
      <c r="C30" s="483">
        <f>SUM(C31:C33)</f>
        <v>1030</v>
      </c>
      <c r="D30" s="481"/>
      <c r="E30" s="484"/>
      <c r="F30" s="457"/>
    </row>
    <row r="31" spans="1:6" s="400" customFormat="1" ht="15.75" customHeight="1">
      <c r="A31" s="482">
        <v>2010401</v>
      </c>
      <c r="B31" s="482" t="s">
        <v>190</v>
      </c>
      <c r="C31" s="483">
        <v>774</v>
      </c>
      <c r="D31" s="481"/>
      <c r="E31" s="484"/>
      <c r="F31" s="457"/>
    </row>
    <row r="32" spans="1:6" s="400" customFormat="1" ht="15.75" customHeight="1">
      <c r="A32" s="482">
        <v>2010402</v>
      </c>
      <c r="B32" s="482" t="s">
        <v>191</v>
      </c>
      <c r="C32" s="483">
        <v>188</v>
      </c>
      <c r="D32" s="481"/>
      <c r="E32" s="484"/>
      <c r="F32" s="457"/>
    </row>
    <row r="33" spans="1:6" s="400" customFormat="1" ht="15.75" customHeight="1">
      <c r="A33" s="482">
        <v>2010450</v>
      </c>
      <c r="B33" s="482" t="s">
        <v>205</v>
      </c>
      <c r="C33" s="483">
        <v>68</v>
      </c>
      <c r="D33" s="481"/>
      <c r="E33" s="484"/>
      <c r="F33" s="457"/>
    </row>
    <row r="34" spans="1:6" s="400" customFormat="1" ht="15.75" customHeight="1">
      <c r="A34" s="482">
        <v>20105</v>
      </c>
      <c r="B34" s="482" t="s">
        <v>209</v>
      </c>
      <c r="C34" s="483">
        <f>SUM(C35:C38)</f>
        <v>659</v>
      </c>
      <c r="D34" s="481"/>
      <c r="E34" s="484"/>
      <c r="F34" s="457"/>
    </row>
    <row r="35" spans="1:6" s="400" customFormat="1" ht="15.75" customHeight="1">
      <c r="A35" s="482">
        <v>2010501</v>
      </c>
      <c r="B35" s="482" t="s">
        <v>190</v>
      </c>
      <c r="C35" s="483">
        <v>440</v>
      </c>
      <c r="D35" s="481"/>
      <c r="E35" s="484"/>
      <c r="F35" s="457"/>
    </row>
    <row r="36" spans="1:6" s="400" customFormat="1" ht="15.75" customHeight="1">
      <c r="A36" s="482">
        <v>2010505</v>
      </c>
      <c r="B36" s="482" t="s">
        <v>210</v>
      </c>
      <c r="C36" s="483">
        <v>68</v>
      </c>
      <c r="D36" s="481"/>
      <c r="E36" s="484"/>
      <c r="F36" s="457"/>
    </row>
    <row r="37" spans="1:6" s="400" customFormat="1" ht="15.75" customHeight="1">
      <c r="A37" s="482">
        <v>2010507</v>
      </c>
      <c r="B37" s="482" t="s">
        <v>211</v>
      </c>
      <c r="C37" s="483">
        <v>100</v>
      </c>
      <c r="D37" s="481"/>
      <c r="E37" s="484"/>
      <c r="F37" s="457"/>
    </row>
    <row r="38" spans="1:6" s="400" customFormat="1" ht="15.75" customHeight="1">
      <c r="A38" s="482">
        <v>2010508</v>
      </c>
      <c r="B38" s="482" t="s">
        <v>212</v>
      </c>
      <c r="C38" s="483">
        <v>51</v>
      </c>
      <c r="D38" s="481"/>
      <c r="E38" s="484"/>
      <c r="F38" s="457"/>
    </row>
    <row r="39" spans="1:6" s="400" customFormat="1" ht="15.75" customHeight="1">
      <c r="A39" s="482">
        <v>20106</v>
      </c>
      <c r="B39" s="482" t="s">
        <v>213</v>
      </c>
      <c r="C39" s="483">
        <f>SUM(C40:C46)</f>
        <v>2308</v>
      </c>
      <c r="D39" s="481"/>
      <c r="E39" s="484"/>
      <c r="F39" s="457"/>
    </row>
    <row r="40" spans="1:6" s="400" customFormat="1" ht="15.75" customHeight="1">
      <c r="A40" s="482">
        <v>2010601</v>
      </c>
      <c r="B40" s="482" t="s">
        <v>190</v>
      </c>
      <c r="C40" s="483">
        <v>1460</v>
      </c>
      <c r="D40" s="481"/>
      <c r="E40" s="484"/>
      <c r="F40" s="457"/>
    </row>
    <row r="41" spans="1:6" s="400" customFormat="1" ht="15.75" customHeight="1">
      <c r="A41" s="482">
        <v>2010602</v>
      </c>
      <c r="B41" s="482" t="s">
        <v>191</v>
      </c>
      <c r="C41" s="483">
        <v>4</v>
      </c>
      <c r="D41" s="481"/>
      <c r="E41" s="484"/>
      <c r="F41" s="457"/>
    </row>
    <row r="42" spans="1:6" s="400" customFormat="1" ht="15.75" customHeight="1">
      <c r="A42" s="482">
        <v>2010604</v>
      </c>
      <c r="B42" s="482" t="s">
        <v>214</v>
      </c>
      <c r="C42" s="483">
        <v>273</v>
      </c>
      <c r="D42" s="481"/>
      <c r="E42" s="484"/>
      <c r="F42" s="457"/>
    </row>
    <row r="43" spans="1:6" s="400" customFormat="1" ht="15.75" customHeight="1">
      <c r="A43" s="482">
        <v>2010605</v>
      </c>
      <c r="B43" s="482" t="s">
        <v>215</v>
      </c>
      <c r="C43" s="483">
        <v>63</v>
      </c>
      <c r="D43" s="481"/>
      <c r="E43" s="484"/>
      <c r="F43" s="457"/>
    </row>
    <row r="44" spans="1:6" s="400" customFormat="1" ht="15.75" customHeight="1">
      <c r="A44" s="482">
        <v>2010607</v>
      </c>
      <c r="B44" s="482" t="s">
        <v>216</v>
      </c>
      <c r="C44" s="483">
        <v>283</v>
      </c>
      <c r="D44" s="481"/>
      <c r="E44" s="484"/>
      <c r="F44" s="457"/>
    </row>
    <row r="45" spans="1:6" s="400" customFormat="1" ht="15.75" customHeight="1">
      <c r="A45" s="482">
        <v>2010608</v>
      </c>
      <c r="B45" s="482" t="s">
        <v>217</v>
      </c>
      <c r="C45" s="483">
        <v>200</v>
      </c>
      <c r="D45" s="481"/>
      <c r="E45" s="484"/>
      <c r="F45" s="457"/>
    </row>
    <row r="46" spans="1:6" s="400" customFormat="1" ht="15.75" customHeight="1">
      <c r="A46" s="482">
        <v>2010699</v>
      </c>
      <c r="B46" s="482" t="s">
        <v>218</v>
      </c>
      <c r="C46" s="483">
        <v>25</v>
      </c>
      <c r="D46" s="481"/>
      <c r="E46" s="484"/>
      <c r="F46" s="457"/>
    </row>
    <row r="47" spans="1:6" s="400" customFormat="1" ht="15.75" customHeight="1">
      <c r="A47" s="482">
        <v>20107</v>
      </c>
      <c r="B47" s="482" t="s">
        <v>219</v>
      </c>
      <c r="C47" s="483">
        <f>SUM(C48:C48)</f>
        <v>3093</v>
      </c>
      <c r="D47" s="481"/>
      <c r="E47" s="484"/>
      <c r="F47" s="457"/>
    </row>
    <row r="48" spans="1:6" s="400" customFormat="1" ht="15.75" customHeight="1">
      <c r="A48" s="482">
        <v>2010701</v>
      </c>
      <c r="B48" s="482" t="s">
        <v>190</v>
      </c>
      <c r="C48" s="483">
        <v>3093</v>
      </c>
      <c r="D48" s="481"/>
      <c r="E48" s="484"/>
      <c r="F48" s="457"/>
    </row>
    <row r="49" spans="1:6" s="400" customFormat="1" ht="15.75" customHeight="1">
      <c r="A49" s="482">
        <v>20108</v>
      </c>
      <c r="B49" s="482" t="s">
        <v>220</v>
      </c>
      <c r="C49" s="483">
        <f>SUM(C50:C53)</f>
        <v>1090</v>
      </c>
      <c r="D49" s="481"/>
      <c r="E49" s="484"/>
      <c r="F49" s="457"/>
    </row>
    <row r="50" spans="1:6" s="400" customFormat="1" ht="15.75" customHeight="1">
      <c r="A50" s="482">
        <v>2010801</v>
      </c>
      <c r="B50" s="482" t="s">
        <v>190</v>
      </c>
      <c r="C50" s="483">
        <v>825</v>
      </c>
      <c r="D50" s="481"/>
      <c r="E50" s="484"/>
      <c r="F50" s="457"/>
    </row>
    <row r="51" spans="1:6" s="400" customFormat="1" ht="15.75" customHeight="1">
      <c r="A51" s="482">
        <v>2010804</v>
      </c>
      <c r="B51" s="482" t="s">
        <v>221</v>
      </c>
      <c r="C51" s="483">
        <v>210</v>
      </c>
      <c r="D51" s="481"/>
      <c r="E51" s="484"/>
      <c r="F51" s="457"/>
    </row>
    <row r="52" spans="1:6" s="400" customFormat="1" ht="15.75" customHeight="1">
      <c r="A52" s="482">
        <v>2010806</v>
      </c>
      <c r="B52" s="482" t="s">
        <v>216</v>
      </c>
      <c r="C52" s="483">
        <v>25</v>
      </c>
      <c r="D52" s="481"/>
      <c r="E52" s="484"/>
      <c r="F52" s="457"/>
    </row>
    <row r="53" spans="1:6" s="400" customFormat="1" ht="15.75" customHeight="1">
      <c r="A53" s="482">
        <v>2010899</v>
      </c>
      <c r="B53" s="482" t="s">
        <v>1009</v>
      </c>
      <c r="C53" s="483">
        <v>30</v>
      </c>
      <c r="D53" s="481"/>
      <c r="E53" s="484"/>
      <c r="F53" s="457"/>
    </row>
    <row r="54" spans="1:6" s="400" customFormat="1" ht="15.75" customHeight="1">
      <c r="A54" s="482">
        <v>20111</v>
      </c>
      <c r="B54" s="482" t="s">
        <v>224</v>
      </c>
      <c r="C54" s="483">
        <f>SUM(C55:C59)</f>
        <v>6019</v>
      </c>
      <c r="D54" s="481"/>
      <c r="E54" s="484"/>
      <c r="F54" s="457"/>
    </row>
    <row r="55" spans="1:6" s="400" customFormat="1" ht="15.75" customHeight="1">
      <c r="A55" s="482">
        <v>2011101</v>
      </c>
      <c r="B55" s="482" t="s">
        <v>190</v>
      </c>
      <c r="C55" s="483">
        <v>2669</v>
      </c>
      <c r="D55" s="481"/>
      <c r="E55" s="484"/>
      <c r="F55" s="457"/>
    </row>
    <row r="56" spans="1:6" s="400" customFormat="1" ht="15.75" customHeight="1">
      <c r="A56" s="482">
        <v>2011104</v>
      </c>
      <c r="B56" s="482" t="s">
        <v>225</v>
      </c>
      <c r="C56" s="483">
        <v>1774</v>
      </c>
      <c r="D56" s="481"/>
      <c r="E56" s="484"/>
      <c r="F56" s="457"/>
    </row>
    <row r="57" spans="1:6" s="400" customFormat="1" ht="15.75" customHeight="1">
      <c r="A57" s="482">
        <v>2011105</v>
      </c>
      <c r="B57" s="482" t="s">
        <v>226</v>
      </c>
      <c r="C57" s="483">
        <v>170</v>
      </c>
      <c r="D57" s="481"/>
      <c r="E57" s="484"/>
      <c r="F57" s="457"/>
    </row>
    <row r="58" spans="1:6" s="400" customFormat="1" ht="15.75" customHeight="1">
      <c r="A58" s="482">
        <v>2011150</v>
      </c>
      <c r="B58" s="482" t="s">
        <v>205</v>
      </c>
      <c r="C58" s="483">
        <v>86</v>
      </c>
      <c r="D58" s="481"/>
      <c r="E58" s="484"/>
      <c r="F58" s="457"/>
    </row>
    <row r="59" spans="1:6" s="400" customFormat="1" ht="15.75" customHeight="1">
      <c r="A59" s="482">
        <v>2011199</v>
      </c>
      <c r="B59" s="482" t="s">
        <v>227</v>
      </c>
      <c r="C59" s="483">
        <v>1320</v>
      </c>
      <c r="D59" s="481"/>
      <c r="E59" s="484"/>
      <c r="F59" s="457"/>
    </row>
    <row r="60" spans="1:6" s="400" customFormat="1" ht="15.75" customHeight="1">
      <c r="A60" s="482">
        <v>20113</v>
      </c>
      <c r="B60" s="482" t="s">
        <v>228</v>
      </c>
      <c r="C60" s="483">
        <f>SUM(C61:C62)</f>
        <v>684</v>
      </c>
      <c r="D60" s="481"/>
      <c r="E60" s="484"/>
      <c r="F60" s="457"/>
    </row>
    <row r="61" spans="1:6" s="400" customFormat="1" ht="15.75" customHeight="1">
      <c r="A61" s="482">
        <v>2011301</v>
      </c>
      <c r="B61" s="482" t="s">
        <v>190</v>
      </c>
      <c r="C61" s="483">
        <v>184</v>
      </c>
      <c r="D61" s="481"/>
      <c r="E61" s="484"/>
      <c r="F61" s="457"/>
    </row>
    <row r="62" spans="1:6" s="400" customFormat="1" ht="15.75" customHeight="1">
      <c r="A62" s="482">
        <v>2011308</v>
      </c>
      <c r="B62" s="482" t="s">
        <v>229</v>
      </c>
      <c r="C62" s="483">
        <v>500</v>
      </c>
      <c r="D62" s="481"/>
      <c r="E62" s="484"/>
      <c r="F62" s="457"/>
    </row>
    <row r="63" spans="1:6" s="400" customFormat="1" ht="15.75" customHeight="1">
      <c r="A63" s="482">
        <v>20123</v>
      </c>
      <c r="B63" s="482" t="s">
        <v>232</v>
      </c>
      <c r="C63" s="483">
        <f>SUM(C64:C64)</f>
        <v>10</v>
      </c>
      <c r="D63" s="481"/>
      <c r="E63" s="484"/>
      <c r="F63" s="457"/>
    </row>
    <row r="64" spans="1:6" s="400" customFormat="1" ht="15.75" customHeight="1">
      <c r="A64" s="482">
        <v>2012302</v>
      </c>
      <c r="B64" s="482" t="s">
        <v>191</v>
      </c>
      <c r="C64" s="483">
        <v>10</v>
      </c>
      <c r="D64" s="481"/>
      <c r="E64" s="484"/>
      <c r="F64" s="457"/>
    </row>
    <row r="65" spans="1:6" s="400" customFormat="1" ht="15.75" customHeight="1">
      <c r="A65" s="482">
        <v>20125</v>
      </c>
      <c r="B65" s="482" t="s">
        <v>234</v>
      </c>
      <c r="C65" s="483">
        <f>SUM(C66:C66)</f>
        <v>18</v>
      </c>
      <c r="D65" s="481"/>
      <c r="E65" s="484"/>
      <c r="F65" s="457"/>
    </row>
    <row r="66" spans="1:6" s="400" customFormat="1" ht="15.75" customHeight="1">
      <c r="A66" s="482">
        <v>2012505</v>
      </c>
      <c r="B66" s="482" t="s">
        <v>235</v>
      </c>
      <c r="C66" s="483">
        <v>18</v>
      </c>
      <c r="D66" s="481"/>
      <c r="E66" s="484"/>
      <c r="F66" s="457"/>
    </row>
    <row r="67" spans="1:6" s="400" customFormat="1" ht="15.75" customHeight="1">
      <c r="A67" s="482">
        <v>20126</v>
      </c>
      <c r="B67" s="482" t="s">
        <v>236</v>
      </c>
      <c r="C67" s="483">
        <f>SUM(C68:C69)</f>
        <v>507</v>
      </c>
      <c r="D67" s="481"/>
      <c r="E67" s="484"/>
      <c r="F67" s="457"/>
    </row>
    <row r="68" spans="1:6" s="400" customFormat="1" ht="15.75" customHeight="1">
      <c r="A68" s="482">
        <v>2012601</v>
      </c>
      <c r="B68" s="482" t="s">
        <v>190</v>
      </c>
      <c r="C68" s="483">
        <v>248</v>
      </c>
      <c r="D68" s="481"/>
      <c r="E68" s="484"/>
      <c r="F68" s="457"/>
    </row>
    <row r="69" spans="1:6" s="400" customFormat="1" ht="15.75" customHeight="1">
      <c r="A69" s="482">
        <v>2012699</v>
      </c>
      <c r="B69" s="482" t="s">
        <v>238</v>
      </c>
      <c r="C69" s="483">
        <v>259</v>
      </c>
      <c r="D69" s="481"/>
      <c r="E69" s="484"/>
      <c r="F69" s="457"/>
    </row>
    <row r="70" spans="1:6" s="400" customFormat="1" ht="15.75" customHeight="1">
      <c r="A70" s="482">
        <v>20128</v>
      </c>
      <c r="B70" s="482" t="s">
        <v>239</v>
      </c>
      <c r="C70" s="483">
        <f>SUM(C71:C73)</f>
        <v>232</v>
      </c>
      <c r="D70" s="481"/>
      <c r="E70" s="484"/>
      <c r="F70" s="457"/>
    </row>
    <row r="71" spans="1:6" s="400" customFormat="1" ht="15.75" customHeight="1">
      <c r="A71" s="482">
        <v>2012801</v>
      </c>
      <c r="B71" s="482" t="s">
        <v>190</v>
      </c>
      <c r="C71" s="483">
        <v>159</v>
      </c>
      <c r="D71" s="481"/>
      <c r="E71" s="484"/>
      <c r="F71" s="457"/>
    </row>
    <row r="72" spans="1:6" s="400" customFormat="1" ht="15.75" customHeight="1">
      <c r="A72" s="482">
        <v>2012802</v>
      </c>
      <c r="B72" s="482" t="s">
        <v>191</v>
      </c>
      <c r="C72" s="483">
        <v>42</v>
      </c>
      <c r="D72" s="481"/>
      <c r="E72" s="484"/>
      <c r="F72" s="457"/>
    </row>
    <row r="73" spans="1:6" s="400" customFormat="1" ht="15.75" customHeight="1">
      <c r="A73" s="482">
        <v>2012804</v>
      </c>
      <c r="B73" s="482" t="s">
        <v>198</v>
      </c>
      <c r="C73" s="483">
        <v>31</v>
      </c>
      <c r="D73" s="481"/>
      <c r="E73" s="484"/>
      <c r="F73" s="457"/>
    </row>
    <row r="74" spans="1:6" s="400" customFormat="1" ht="15.75" customHeight="1">
      <c r="A74" s="482">
        <v>20129</v>
      </c>
      <c r="B74" s="482" t="s">
        <v>240</v>
      </c>
      <c r="C74" s="483">
        <f>SUM(C75:C78)</f>
        <v>792</v>
      </c>
      <c r="D74" s="481"/>
      <c r="E74" s="484"/>
      <c r="F74" s="457"/>
    </row>
    <row r="75" spans="1:6" s="400" customFormat="1" ht="15.75" customHeight="1">
      <c r="A75" s="482">
        <v>2012901</v>
      </c>
      <c r="B75" s="482" t="s">
        <v>190</v>
      </c>
      <c r="C75" s="483">
        <v>461</v>
      </c>
      <c r="D75" s="481"/>
      <c r="E75" s="484"/>
      <c r="F75" s="457"/>
    </row>
    <row r="76" spans="1:6" s="400" customFormat="1" ht="15.75" customHeight="1">
      <c r="A76" s="482">
        <v>2012902</v>
      </c>
      <c r="B76" s="482" t="s">
        <v>191</v>
      </c>
      <c r="C76" s="483">
        <v>223</v>
      </c>
      <c r="D76" s="481"/>
      <c r="E76" s="484"/>
      <c r="F76" s="457"/>
    </row>
    <row r="77" spans="1:6" s="400" customFormat="1" ht="15.75" customHeight="1">
      <c r="A77" s="482">
        <v>2012906</v>
      </c>
      <c r="B77" s="482" t="s">
        <v>241</v>
      </c>
      <c r="C77" s="483">
        <v>40</v>
      </c>
      <c r="D77" s="481"/>
      <c r="E77" s="484"/>
      <c r="F77" s="457"/>
    </row>
    <row r="78" spans="1:6" s="400" customFormat="1" ht="15.75" customHeight="1">
      <c r="A78" s="482">
        <v>2012999</v>
      </c>
      <c r="B78" s="482" t="s">
        <v>242</v>
      </c>
      <c r="C78" s="483">
        <v>68</v>
      </c>
      <c r="D78" s="481"/>
      <c r="E78" s="484"/>
      <c r="F78" s="457"/>
    </row>
    <row r="79" spans="1:6" s="400" customFormat="1" ht="15.75" customHeight="1">
      <c r="A79" s="482">
        <v>20131</v>
      </c>
      <c r="B79" s="482" t="s">
        <v>243</v>
      </c>
      <c r="C79" s="483">
        <f>SUM(C80:C84)</f>
        <v>2869</v>
      </c>
      <c r="D79" s="481"/>
      <c r="E79" s="484"/>
      <c r="F79" s="457"/>
    </row>
    <row r="80" spans="1:6" s="400" customFormat="1" ht="15.75" customHeight="1">
      <c r="A80" s="482">
        <v>2013101</v>
      </c>
      <c r="B80" s="482" t="s">
        <v>190</v>
      </c>
      <c r="C80" s="483">
        <v>1787</v>
      </c>
      <c r="D80" s="481"/>
      <c r="E80" s="484"/>
      <c r="F80" s="457"/>
    </row>
    <row r="81" spans="1:6" s="400" customFormat="1" ht="15.75" customHeight="1">
      <c r="A81" s="482">
        <v>2013102</v>
      </c>
      <c r="B81" s="482" t="s">
        <v>191</v>
      </c>
      <c r="C81" s="483">
        <v>580</v>
      </c>
      <c r="D81" s="481"/>
      <c r="E81" s="484"/>
      <c r="F81" s="457"/>
    </row>
    <row r="82" spans="1:6" s="400" customFormat="1" ht="15.75" customHeight="1">
      <c r="A82" s="482">
        <v>2013105</v>
      </c>
      <c r="B82" s="482" t="s">
        <v>244</v>
      </c>
      <c r="C82" s="483">
        <v>396</v>
      </c>
      <c r="D82" s="481"/>
      <c r="E82" s="484"/>
      <c r="F82" s="457"/>
    </row>
    <row r="83" spans="1:6" s="400" customFormat="1" ht="15.75" customHeight="1">
      <c r="A83" s="482">
        <v>2013150</v>
      </c>
      <c r="B83" s="482" t="s">
        <v>205</v>
      </c>
      <c r="C83" s="483">
        <v>24</v>
      </c>
      <c r="D83" s="481"/>
      <c r="E83" s="484"/>
      <c r="F83" s="457"/>
    </row>
    <row r="84" spans="1:6" s="400" customFormat="1" ht="15.75" customHeight="1">
      <c r="A84" s="482">
        <v>2013199</v>
      </c>
      <c r="B84" s="482" t="s">
        <v>245</v>
      </c>
      <c r="C84" s="483">
        <v>82</v>
      </c>
      <c r="D84" s="481"/>
      <c r="E84" s="484"/>
      <c r="F84" s="457"/>
    </row>
    <row r="85" spans="1:6" s="400" customFormat="1" ht="15.75" customHeight="1">
      <c r="A85" s="482">
        <v>20132</v>
      </c>
      <c r="B85" s="482" t="s">
        <v>246</v>
      </c>
      <c r="C85" s="483">
        <f>SUM(C86:C88)</f>
        <v>787</v>
      </c>
      <c r="D85" s="481"/>
      <c r="E85" s="484"/>
      <c r="F85" s="457"/>
    </row>
    <row r="86" spans="1:6" s="400" customFormat="1" ht="15.75" customHeight="1">
      <c r="A86" s="482">
        <v>2013201</v>
      </c>
      <c r="B86" s="482" t="s">
        <v>190</v>
      </c>
      <c r="C86" s="483">
        <v>588</v>
      </c>
      <c r="D86" s="481"/>
      <c r="E86" s="484"/>
      <c r="F86" s="457"/>
    </row>
    <row r="87" spans="1:6" s="400" customFormat="1" ht="15.75" customHeight="1">
      <c r="A87" s="482">
        <v>2013202</v>
      </c>
      <c r="B87" s="482" t="s">
        <v>191</v>
      </c>
      <c r="C87" s="483">
        <v>182</v>
      </c>
      <c r="D87" s="481"/>
      <c r="E87" s="484"/>
      <c r="F87" s="457"/>
    </row>
    <row r="88" spans="1:6" s="400" customFormat="1" ht="15.75" customHeight="1">
      <c r="A88" s="482">
        <v>2013299</v>
      </c>
      <c r="B88" s="482" t="s">
        <v>247</v>
      </c>
      <c r="C88" s="483">
        <v>17</v>
      </c>
      <c r="D88" s="481"/>
      <c r="E88" s="484"/>
      <c r="F88" s="457"/>
    </row>
    <row r="89" spans="1:6" s="400" customFormat="1" ht="15.75" customHeight="1">
      <c r="A89" s="482">
        <v>20133</v>
      </c>
      <c r="B89" s="482" t="s">
        <v>248</v>
      </c>
      <c r="C89" s="483">
        <f>SUM(C90:C93)</f>
        <v>966</v>
      </c>
      <c r="D89" s="481"/>
      <c r="E89" s="484"/>
      <c r="F89" s="457"/>
    </row>
    <row r="90" spans="1:6" s="400" customFormat="1" ht="15.75" customHeight="1">
      <c r="A90" s="482">
        <v>2013301</v>
      </c>
      <c r="B90" s="482" t="s">
        <v>190</v>
      </c>
      <c r="C90" s="483">
        <v>431</v>
      </c>
      <c r="D90" s="481"/>
      <c r="E90" s="484"/>
      <c r="F90" s="457"/>
    </row>
    <row r="91" spans="1:6" s="400" customFormat="1" ht="15.75" customHeight="1">
      <c r="A91" s="482">
        <v>2013302</v>
      </c>
      <c r="B91" s="482" t="s">
        <v>191</v>
      </c>
      <c r="C91" s="483">
        <v>81</v>
      </c>
      <c r="D91" s="481"/>
      <c r="E91" s="484"/>
      <c r="F91" s="457"/>
    </row>
    <row r="92" spans="1:6" s="400" customFormat="1" ht="15.75" customHeight="1">
      <c r="A92" s="482">
        <v>2013304</v>
      </c>
      <c r="B92" s="482" t="s">
        <v>249</v>
      </c>
      <c r="C92" s="483">
        <v>30</v>
      </c>
      <c r="D92" s="481"/>
      <c r="E92" s="484"/>
      <c r="F92" s="457"/>
    </row>
    <row r="93" spans="1:6" s="400" customFormat="1" ht="15.75" customHeight="1">
      <c r="A93" s="482">
        <v>2013399</v>
      </c>
      <c r="B93" s="482" t="s">
        <v>250</v>
      </c>
      <c r="C93" s="483">
        <v>424</v>
      </c>
      <c r="D93" s="481"/>
      <c r="E93" s="484"/>
      <c r="F93" s="457"/>
    </row>
    <row r="94" spans="1:6" s="400" customFormat="1" ht="15.75" customHeight="1">
      <c r="A94" s="482">
        <v>20134</v>
      </c>
      <c r="B94" s="482" t="s">
        <v>251</v>
      </c>
      <c r="C94" s="483">
        <f>SUM(C95:C98)</f>
        <v>464</v>
      </c>
      <c r="D94" s="481"/>
      <c r="E94" s="484"/>
      <c r="F94" s="457"/>
    </row>
    <row r="95" spans="1:6" s="400" customFormat="1" ht="15.75" customHeight="1">
      <c r="A95" s="482">
        <v>2013401</v>
      </c>
      <c r="B95" s="482" t="s">
        <v>190</v>
      </c>
      <c r="C95" s="483">
        <v>334</v>
      </c>
      <c r="D95" s="481"/>
      <c r="E95" s="484"/>
      <c r="F95" s="457"/>
    </row>
    <row r="96" spans="1:6" s="400" customFormat="1" ht="15.75" customHeight="1">
      <c r="A96" s="482">
        <v>2013402</v>
      </c>
      <c r="B96" s="482" t="s">
        <v>191</v>
      </c>
      <c r="C96" s="483">
        <v>75</v>
      </c>
      <c r="D96" s="481"/>
      <c r="E96" s="484"/>
      <c r="F96" s="457"/>
    </row>
    <row r="97" spans="1:6" s="400" customFormat="1" ht="15.75" customHeight="1">
      <c r="A97" s="482">
        <v>2013404</v>
      </c>
      <c r="B97" s="482" t="s">
        <v>252</v>
      </c>
      <c r="C97" s="483">
        <v>42</v>
      </c>
      <c r="D97" s="481"/>
      <c r="E97" s="484"/>
      <c r="F97" s="457"/>
    </row>
    <row r="98" spans="1:6" s="400" customFormat="1" ht="15.75" customHeight="1">
      <c r="A98" s="482">
        <v>2013405</v>
      </c>
      <c r="B98" s="482" t="s">
        <v>253</v>
      </c>
      <c r="C98" s="483">
        <v>13</v>
      </c>
      <c r="D98" s="481"/>
      <c r="E98" s="484"/>
      <c r="F98" s="457"/>
    </row>
    <row r="99" spans="1:6" s="400" customFormat="1" ht="15.75" customHeight="1">
      <c r="A99" s="482">
        <v>20135</v>
      </c>
      <c r="B99" s="482" t="s">
        <v>254</v>
      </c>
      <c r="C99" s="483">
        <f>SUM(C100:C101)</f>
        <v>172</v>
      </c>
      <c r="D99" s="481"/>
      <c r="E99" s="484"/>
      <c r="F99" s="457"/>
    </row>
    <row r="100" spans="1:6" s="400" customFormat="1" ht="15.75" customHeight="1">
      <c r="A100" s="482">
        <v>2013501</v>
      </c>
      <c r="B100" s="482" t="s">
        <v>190</v>
      </c>
      <c r="C100" s="483">
        <v>160</v>
      </c>
      <c r="D100" s="481"/>
      <c r="E100" s="484"/>
      <c r="F100" s="457"/>
    </row>
    <row r="101" spans="1:6" s="400" customFormat="1" ht="15.75" customHeight="1">
      <c r="A101" s="482">
        <v>2013599</v>
      </c>
      <c r="B101" s="482" t="s">
        <v>255</v>
      </c>
      <c r="C101" s="483">
        <v>12</v>
      </c>
      <c r="D101" s="481"/>
      <c r="E101" s="484"/>
      <c r="F101" s="457"/>
    </row>
    <row r="102" spans="1:6" s="400" customFormat="1" ht="15.75" customHeight="1">
      <c r="A102" s="482">
        <v>20137</v>
      </c>
      <c r="B102" s="482" t="s">
        <v>258</v>
      </c>
      <c r="C102" s="483">
        <f>SUM(C103:C104)</f>
        <v>312</v>
      </c>
      <c r="D102" s="481"/>
      <c r="E102" s="484"/>
      <c r="F102" s="457"/>
    </row>
    <row r="103" spans="1:6" s="400" customFormat="1" ht="15.75" customHeight="1">
      <c r="A103" s="482">
        <v>2013750</v>
      </c>
      <c r="B103" s="482" t="s">
        <v>205</v>
      </c>
      <c r="C103" s="483">
        <v>146</v>
      </c>
      <c r="D103" s="481"/>
      <c r="E103" s="484"/>
      <c r="F103" s="457"/>
    </row>
    <row r="104" spans="1:6" s="400" customFormat="1" ht="15.75" customHeight="1">
      <c r="A104" s="482">
        <v>2013799</v>
      </c>
      <c r="B104" s="482" t="s">
        <v>259</v>
      </c>
      <c r="C104" s="483">
        <v>166</v>
      </c>
      <c r="D104" s="481"/>
      <c r="E104" s="484"/>
      <c r="F104" s="457"/>
    </row>
    <row r="105" spans="1:6" s="400" customFormat="1" ht="15.75" customHeight="1">
      <c r="A105" s="482">
        <v>20138</v>
      </c>
      <c r="B105" s="482" t="s">
        <v>260</v>
      </c>
      <c r="C105" s="483">
        <f>SUM(C106:C114)</f>
        <v>4742</v>
      </c>
      <c r="D105" s="481"/>
      <c r="E105" s="484"/>
      <c r="F105" s="457"/>
    </row>
    <row r="106" spans="1:6" s="400" customFormat="1" ht="15.75" customHeight="1">
      <c r="A106" s="482">
        <v>2013801</v>
      </c>
      <c r="B106" s="482" t="s">
        <v>190</v>
      </c>
      <c r="C106" s="483">
        <v>2355</v>
      </c>
      <c r="D106" s="481"/>
      <c r="E106" s="484"/>
      <c r="F106" s="457"/>
    </row>
    <row r="107" spans="1:6" s="400" customFormat="1" ht="15.75" customHeight="1">
      <c r="A107" s="482">
        <v>2013802</v>
      </c>
      <c r="B107" s="482" t="s">
        <v>191</v>
      </c>
      <c r="C107" s="483">
        <v>50</v>
      </c>
      <c r="D107" s="481"/>
      <c r="E107" s="484"/>
      <c r="F107" s="457"/>
    </row>
    <row r="108" spans="1:6" s="400" customFormat="1" ht="15.75" customHeight="1">
      <c r="A108" s="482">
        <v>2013804</v>
      </c>
      <c r="B108" s="482" t="s">
        <v>261</v>
      </c>
      <c r="C108" s="483">
        <v>165</v>
      </c>
      <c r="D108" s="481"/>
      <c r="E108" s="484"/>
      <c r="F108" s="457"/>
    </row>
    <row r="109" spans="1:6" s="400" customFormat="1" ht="15.75" customHeight="1">
      <c r="A109" s="482">
        <v>2013805</v>
      </c>
      <c r="B109" s="482" t="s">
        <v>262</v>
      </c>
      <c r="C109" s="483">
        <v>8</v>
      </c>
      <c r="D109" s="481"/>
      <c r="E109" s="484"/>
      <c r="F109" s="457"/>
    </row>
    <row r="110" spans="1:6" s="400" customFormat="1" ht="15.75" customHeight="1">
      <c r="A110" s="482">
        <v>2013808</v>
      </c>
      <c r="B110" s="482" t="s">
        <v>216</v>
      </c>
      <c r="C110" s="483">
        <v>99</v>
      </c>
      <c r="D110" s="481"/>
      <c r="E110" s="484"/>
      <c r="F110" s="457"/>
    </row>
    <row r="111" spans="1:6" s="400" customFormat="1" ht="15.75" customHeight="1">
      <c r="A111" s="482">
        <v>2013812</v>
      </c>
      <c r="B111" s="482" t="s">
        <v>263</v>
      </c>
      <c r="C111" s="483">
        <v>185</v>
      </c>
      <c r="D111" s="481"/>
      <c r="E111" s="484"/>
      <c r="F111" s="457"/>
    </row>
    <row r="112" spans="1:6" s="400" customFormat="1" ht="15.75" customHeight="1">
      <c r="A112" s="482">
        <v>2013815</v>
      </c>
      <c r="B112" s="482" t="s">
        <v>264</v>
      </c>
      <c r="C112" s="483">
        <v>350</v>
      </c>
      <c r="D112" s="481"/>
      <c r="E112" s="484"/>
      <c r="F112" s="457"/>
    </row>
    <row r="113" spans="1:6" s="400" customFormat="1" ht="15.75" customHeight="1">
      <c r="A113" s="482">
        <v>2013850</v>
      </c>
      <c r="B113" s="482" t="s">
        <v>205</v>
      </c>
      <c r="C113" s="483">
        <v>990</v>
      </c>
      <c r="D113" s="481"/>
      <c r="E113" s="484"/>
      <c r="F113" s="457"/>
    </row>
    <row r="114" spans="1:6" s="400" customFormat="1" ht="15.75" customHeight="1">
      <c r="A114" s="482">
        <v>2013899</v>
      </c>
      <c r="B114" s="482" t="s">
        <v>266</v>
      </c>
      <c r="C114" s="483">
        <v>540</v>
      </c>
      <c r="D114" s="481"/>
      <c r="E114" s="484"/>
      <c r="F114" s="457"/>
    </row>
    <row r="115" spans="1:6" s="400" customFormat="1" ht="15.75" customHeight="1">
      <c r="A115" s="482">
        <v>20199</v>
      </c>
      <c r="B115" s="482" t="s">
        <v>267</v>
      </c>
      <c r="C115" s="483">
        <f>SUM(C116:C116)</f>
        <v>5349</v>
      </c>
      <c r="D115" s="481"/>
      <c r="E115" s="484"/>
      <c r="F115" s="457"/>
    </row>
    <row r="116" spans="1:6" s="400" customFormat="1" ht="15.75" customHeight="1">
      <c r="A116" s="482">
        <v>2019999</v>
      </c>
      <c r="B116" s="482" t="s">
        <v>268</v>
      </c>
      <c r="C116" s="483">
        <v>5349</v>
      </c>
      <c r="D116" s="481"/>
      <c r="E116" s="484"/>
      <c r="F116" s="457"/>
    </row>
    <row r="117" spans="1:6" s="400" customFormat="1" ht="15.75" customHeight="1">
      <c r="A117" s="482">
        <v>203</v>
      </c>
      <c r="B117" s="482" t="s">
        <v>269</v>
      </c>
      <c r="C117" s="483">
        <f>SUM(0,0,0,C118,0)</f>
        <v>761</v>
      </c>
      <c r="D117" s="481"/>
      <c r="E117" s="484"/>
      <c r="F117" s="457"/>
    </row>
    <row r="118" spans="1:6" s="400" customFormat="1" ht="15.75" customHeight="1">
      <c r="A118" s="482">
        <v>20306</v>
      </c>
      <c r="B118" s="482" t="s">
        <v>270</v>
      </c>
      <c r="C118" s="483">
        <f>SUM(C119:C119)</f>
        <v>761</v>
      </c>
      <c r="D118" s="481"/>
      <c r="E118" s="484"/>
      <c r="F118" s="457"/>
    </row>
    <row r="119" spans="1:6" s="400" customFormat="1" ht="15.75" customHeight="1">
      <c r="A119" s="482">
        <v>2030699</v>
      </c>
      <c r="B119" s="482" t="s">
        <v>273</v>
      </c>
      <c r="C119" s="483">
        <v>761</v>
      </c>
      <c r="D119" s="481"/>
      <c r="E119" s="484"/>
      <c r="F119" s="457"/>
    </row>
    <row r="120" spans="1:6" s="400" customFormat="1" ht="15.75" customHeight="1">
      <c r="A120" s="482">
        <v>204</v>
      </c>
      <c r="B120" s="482" t="s">
        <v>274</v>
      </c>
      <c r="C120" s="483">
        <f>0+C121+0+C126+C128+C130+C140+0+C142+0+C144</f>
        <v>43951</v>
      </c>
      <c r="D120" s="481"/>
      <c r="E120" s="484"/>
      <c r="F120" s="457"/>
    </row>
    <row r="121" spans="1:6" s="400" customFormat="1" ht="15.75" customHeight="1">
      <c r="A121" s="482">
        <v>20402</v>
      </c>
      <c r="B121" s="482" t="s">
        <v>275</v>
      </c>
      <c r="C121" s="483">
        <f>SUM(C122:C125)</f>
        <v>42164</v>
      </c>
      <c r="D121" s="481"/>
      <c r="E121" s="484"/>
      <c r="F121" s="457"/>
    </row>
    <row r="122" spans="1:6" s="400" customFormat="1" ht="15.75" customHeight="1">
      <c r="A122" s="482">
        <v>2040201</v>
      </c>
      <c r="B122" s="482" t="s">
        <v>190</v>
      </c>
      <c r="C122" s="483">
        <v>19335</v>
      </c>
      <c r="D122" s="481"/>
      <c r="E122" s="484"/>
      <c r="F122" s="457"/>
    </row>
    <row r="123" spans="1:6" s="400" customFormat="1" ht="15.75" customHeight="1">
      <c r="A123" s="482">
        <v>2040219</v>
      </c>
      <c r="B123" s="482" t="s">
        <v>216</v>
      </c>
      <c r="C123" s="483">
        <v>425</v>
      </c>
      <c r="D123" s="481"/>
      <c r="E123" s="484"/>
      <c r="F123" s="457"/>
    </row>
    <row r="124" spans="1:6" s="400" customFormat="1" ht="15.75" customHeight="1">
      <c r="A124" s="482">
        <v>2040220</v>
      </c>
      <c r="B124" s="482" t="s">
        <v>276</v>
      </c>
      <c r="C124" s="483">
        <v>12234</v>
      </c>
      <c r="D124" s="481"/>
      <c r="E124" s="484"/>
      <c r="F124" s="457"/>
    </row>
    <row r="125" spans="1:6" s="400" customFormat="1" ht="15.75" customHeight="1">
      <c r="A125" s="482">
        <v>2040299</v>
      </c>
      <c r="B125" s="482" t="s">
        <v>277</v>
      </c>
      <c r="C125" s="483">
        <v>10170</v>
      </c>
      <c r="D125" s="481"/>
      <c r="E125" s="484"/>
      <c r="F125" s="457"/>
    </row>
    <row r="126" spans="1:6" s="400" customFormat="1" ht="15.75" customHeight="1">
      <c r="A126" s="482">
        <v>20404</v>
      </c>
      <c r="B126" s="482" t="s">
        <v>280</v>
      </c>
      <c r="C126" s="483">
        <f>SUM(C127:C127)</f>
        <v>507</v>
      </c>
      <c r="D126" s="481"/>
      <c r="E126" s="484"/>
      <c r="F126" s="457"/>
    </row>
    <row r="127" spans="1:6" s="400" customFormat="1" ht="15.75" customHeight="1">
      <c r="A127" s="482">
        <v>2040499</v>
      </c>
      <c r="B127" s="482" t="s">
        <v>281</v>
      </c>
      <c r="C127" s="483">
        <v>507</v>
      </c>
      <c r="D127" s="481"/>
      <c r="E127" s="484"/>
      <c r="F127" s="457"/>
    </row>
    <row r="128" spans="1:6" s="400" customFormat="1" ht="15.75" customHeight="1">
      <c r="A128" s="482">
        <v>20405</v>
      </c>
      <c r="B128" s="482" t="s">
        <v>1010</v>
      </c>
      <c r="C128" s="483">
        <f>SUM(C129:C129)</f>
        <v>100</v>
      </c>
      <c r="D128" s="481"/>
      <c r="E128" s="484"/>
      <c r="F128" s="457"/>
    </row>
    <row r="129" spans="1:6" s="400" customFormat="1" ht="15.75" customHeight="1">
      <c r="A129" s="482">
        <v>2040504</v>
      </c>
      <c r="B129" s="482" t="s">
        <v>1011</v>
      </c>
      <c r="C129" s="483">
        <v>100</v>
      </c>
      <c r="D129" s="481"/>
      <c r="E129" s="484"/>
      <c r="F129" s="457"/>
    </row>
    <row r="130" spans="1:6" s="400" customFormat="1" ht="15.75" customHeight="1">
      <c r="A130" s="482">
        <v>20406</v>
      </c>
      <c r="B130" s="482" t="s">
        <v>282</v>
      </c>
      <c r="C130" s="483">
        <f>SUM(C131:C139)</f>
        <v>860</v>
      </c>
      <c r="D130" s="481"/>
      <c r="E130" s="484"/>
      <c r="F130" s="457"/>
    </row>
    <row r="131" spans="1:6" s="400" customFormat="1" ht="15.75" customHeight="1">
      <c r="A131" s="482">
        <v>2040601</v>
      </c>
      <c r="B131" s="482" t="s">
        <v>190</v>
      </c>
      <c r="C131" s="483">
        <v>503</v>
      </c>
      <c r="D131" s="481"/>
      <c r="E131" s="484"/>
      <c r="F131" s="457"/>
    </row>
    <row r="132" spans="1:6" s="400" customFormat="1" ht="15.75" customHeight="1">
      <c r="A132" s="482">
        <v>2040602</v>
      </c>
      <c r="B132" s="482" t="s">
        <v>191</v>
      </c>
      <c r="C132" s="483">
        <v>30</v>
      </c>
      <c r="D132" s="481"/>
      <c r="E132" s="484"/>
      <c r="F132" s="457"/>
    </row>
    <row r="133" spans="1:6" s="400" customFormat="1" ht="15.75" customHeight="1">
      <c r="A133" s="482">
        <v>2040604</v>
      </c>
      <c r="B133" s="482" t="s">
        <v>283</v>
      </c>
      <c r="C133" s="483">
        <v>16</v>
      </c>
      <c r="D133" s="481"/>
      <c r="E133" s="484"/>
      <c r="F133" s="457"/>
    </row>
    <row r="134" spans="1:6" s="400" customFormat="1" ht="15.75" customHeight="1">
      <c r="A134" s="482">
        <v>2040605</v>
      </c>
      <c r="B134" s="482" t="s">
        <v>284</v>
      </c>
      <c r="C134" s="483">
        <v>10</v>
      </c>
      <c r="D134" s="481"/>
      <c r="E134" s="484"/>
      <c r="F134" s="457"/>
    </row>
    <row r="135" spans="1:6" s="400" customFormat="1" ht="15.75" customHeight="1">
      <c r="A135" s="482">
        <v>2040607</v>
      </c>
      <c r="B135" s="482" t="s">
        <v>285</v>
      </c>
      <c r="C135" s="483">
        <v>92</v>
      </c>
      <c r="D135" s="481"/>
      <c r="E135" s="484"/>
      <c r="F135" s="457"/>
    </row>
    <row r="136" spans="1:6" s="400" customFormat="1" ht="15.75" customHeight="1">
      <c r="A136" s="482">
        <v>2040610</v>
      </c>
      <c r="B136" s="482" t="s">
        <v>286</v>
      </c>
      <c r="C136" s="483">
        <v>7</v>
      </c>
      <c r="D136" s="481"/>
      <c r="E136" s="484"/>
      <c r="F136" s="457"/>
    </row>
    <row r="137" spans="1:6" s="400" customFormat="1" ht="15.75" customHeight="1">
      <c r="A137" s="482">
        <v>2040612</v>
      </c>
      <c r="B137" s="482" t="s">
        <v>287</v>
      </c>
      <c r="C137" s="483">
        <v>83</v>
      </c>
      <c r="D137" s="481"/>
      <c r="E137" s="484"/>
      <c r="F137" s="457"/>
    </row>
    <row r="138" spans="1:6" s="400" customFormat="1" ht="15.75" customHeight="1">
      <c r="A138" s="482">
        <v>2040650</v>
      </c>
      <c r="B138" s="482" t="s">
        <v>205</v>
      </c>
      <c r="C138" s="483">
        <v>15</v>
      </c>
      <c r="D138" s="481"/>
      <c r="E138" s="484"/>
      <c r="F138" s="457"/>
    </row>
    <row r="139" spans="1:6" s="400" customFormat="1" ht="15.75" customHeight="1">
      <c r="A139" s="482">
        <v>2040699</v>
      </c>
      <c r="B139" s="482" t="s">
        <v>288</v>
      </c>
      <c r="C139" s="483">
        <v>104</v>
      </c>
      <c r="D139" s="481"/>
      <c r="E139" s="484"/>
      <c r="F139" s="457"/>
    </row>
    <row r="140" spans="1:6" s="400" customFormat="1" ht="15.75" customHeight="1">
      <c r="A140" s="482">
        <v>20407</v>
      </c>
      <c r="B140" s="482" t="s">
        <v>289</v>
      </c>
      <c r="C140" s="483">
        <f>SUM(C141:C141)</f>
        <v>200</v>
      </c>
      <c r="D140" s="481"/>
      <c r="E140" s="484"/>
      <c r="F140" s="457"/>
    </row>
    <row r="141" spans="1:6" s="400" customFormat="1" ht="15.75" customHeight="1">
      <c r="A141" s="482">
        <v>2040704</v>
      </c>
      <c r="B141" s="482" t="s">
        <v>290</v>
      </c>
      <c r="C141" s="483">
        <v>200</v>
      </c>
      <c r="D141" s="481"/>
      <c r="E141" s="484"/>
      <c r="F141" s="457"/>
    </row>
    <row r="142" spans="1:6" s="400" customFormat="1" ht="15.75" customHeight="1">
      <c r="A142" s="482">
        <v>20409</v>
      </c>
      <c r="B142" s="482" t="s">
        <v>291</v>
      </c>
      <c r="C142" s="483">
        <f>SUM(C143:C143)</f>
        <v>20</v>
      </c>
      <c r="D142" s="481"/>
      <c r="E142" s="484"/>
      <c r="F142" s="457"/>
    </row>
    <row r="143" spans="1:6" s="400" customFormat="1" ht="15.75" customHeight="1">
      <c r="A143" s="482">
        <v>2040905</v>
      </c>
      <c r="B143" s="482" t="s">
        <v>292</v>
      </c>
      <c r="C143" s="483">
        <v>20</v>
      </c>
      <c r="D143" s="481"/>
      <c r="E143" s="484"/>
      <c r="F143" s="457"/>
    </row>
    <row r="144" spans="1:6" s="400" customFormat="1" ht="15.75" customHeight="1">
      <c r="A144" s="482">
        <v>20499</v>
      </c>
      <c r="B144" s="482" t="s">
        <v>293</v>
      </c>
      <c r="C144" s="483">
        <f>0+C145</f>
        <v>100</v>
      </c>
      <c r="D144" s="481"/>
      <c r="E144" s="484"/>
      <c r="F144" s="457"/>
    </row>
    <row r="145" spans="1:6" s="400" customFormat="1" ht="15.75" customHeight="1">
      <c r="A145" s="482">
        <v>2049999</v>
      </c>
      <c r="B145" s="482" t="s">
        <v>295</v>
      </c>
      <c r="C145" s="483">
        <v>100</v>
      </c>
      <c r="D145" s="481"/>
      <c r="E145" s="484"/>
      <c r="F145" s="457"/>
    </row>
    <row r="146" spans="1:6" s="400" customFormat="1" ht="15.75" customHeight="1">
      <c r="A146" s="482">
        <v>205</v>
      </c>
      <c r="B146" s="482" t="s">
        <v>296</v>
      </c>
      <c r="C146" s="483">
        <f>C147+C151+C154+0+0+0+0+C158+0+C160</f>
        <v>32720</v>
      </c>
      <c r="D146" s="481"/>
      <c r="E146" s="484"/>
      <c r="F146" s="457"/>
    </row>
    <row r="147" spans="1:6" s="400" customFormat="1" ht="15.75" customHeight="1">
      <c r="A147" s="482">
        <v>20501</v>
      </c>
      <c r="B147" s="482" t="s">
        <v>297</v>
      </c>
      <c r="C147" s="483">
        <f>SUM(C148:C150)</f>
        <v>1940</v>
      </c>
      <c r="D147" s="481"/>
      <c r="E147" s="484"/>
      <c r="F147" s="457"/>
    </row>
    <row r="148" spans="1:6" s="400" customFormat="1" ht="15.75" customHeight="1">
      <c r="A148" s="482">
        <v>2050101</v>
      </c>
      <c r="B148" s="482" t="s">
        <v>190</v>
      </c>
      <c r="C148" s="483">
        <v>709</v>
      </c>
      <c r="D148" s="481"/>
      <c r="E148" s="484"/>
      <c r="F148" s="457"/>
    </row>
    <row r="149" spans="1:6" s="400" customFormat="1" ht="15.75" customHeight="1">
      <c r="A149" s="482">
        <v>2050102</v>
      </c>
      <c r="B149" s="482" t="s">
        <v>191</v>
      </c>
      <c r="C149" s="483">
        <v>105</v>
      </c>
      <c r="D149" s="481"/>
      <c r="E149" s="484"/>
      <c r="F149" s="457"/>
    </row>
    <row r="150" spans="1:6" s="400" customFormat="1" ht="15.75" customHeight="1">
      <c r="A150" s="482">
        <v>2050199</v>
      </c>
      <c r="B150" s="482" t="s">
        <v>298</v>
      </c>
      <c r="C150" s="483">
        <v>1126</v>
      </c>
      <c r="D150" s="481"/>
      <c r="E150" s="484"/>
      <c r="F150" s="457"/>
    </row>
    <row r="151" spans="1:6" s="400" customFormat="1" ht="15.75" customHeight="1">
      <c r="A151" s="482">
        <v>20502</v>
      </c>
      <c r="B151" s="482" t="s">
        <v>299</v>
      </c>
      <c r="C151" s="483">
        <f>SUM(C152:C153)</f>
        <v>14782</v>
      </c>
      <c r="D151" s="481"/>
      <c r="E151" s="484"/>
      <c r="F151" s="457"/>
    </row>
    <row r="152" spans="1:6" s="400" customFormat="1" ht="15.75" customHeight="1">
      <c r="A152" s="482">
        <v>2050201</v>
      </c>
      <c r="B152" s="482" t="s">
        <v>300</v>
      </c>
      <c r="C152" s="483">
        <v>133</v>
      </c>
      <c r="D152" s="481"/>
      <c r="E152" s="484"/>
      <c r="F152" s="457"/>
    </row>
    <row r="153" spans="1:6" s="400" customFormat="1" ht="15.75" customHeight="1">
      <c r="A153" s="482">
        <v>2050204</v>
      </c>
      <c r="B153" s="482" t="s">
        <v>301</v>
      </c>
      <c r="C153" s="483">
        <v>14649</v>
      </c>
      <c r="D153" s="481"/>
      <c r="E153" s="484"/>
      <c r="F153" s="457"/>
    </row>
    <row r="154" spans="1:6" s="400" customFormat="1" ht="15.75" customHeight="1">
      <c r="A154" s="482">
        <v>20503</v>
      </c>
      <c r="B154" s="482" t="s">
        <v>302</v>
      </c>
      <c r="C154" s="483">
        <f>SUM(C155:C157)</f>
        <v>13698</v>
      </c>
      <c r="D154" s="481"/>
      <c r="E154" s="484"/>
      <c r="F154" s="457"/>
    </row>
    <row r="155" spans="1:6" s="400" customFormat="1" ht="15.75" customHeight="1">
      <c r="A155" s="482">
        <v>2050302</v>
      </c>
      <c r="B155" s="482" t="s">
        <v>303</v>
      </c>
      <c r="C155" s="483">
        <v>1822</v>
      </c>
      <c r="D155" s="481"/>
      <c r="E155" s="484"/>
      <c r="F155" s="457"/>
    </row>
    <row r="156" spans="1:6" s="400" customFormat="1" ht="15.75" customHeight="1">
      <c r="A156" s="482">
        <v>2050303</v>
      </c>
      <c r="B156" s="482" t="s">
        <v>304</v>
      </c>
      <c r="C156" s="483">
        <v>4407</v>
      </c>
      <c r="D156" s="481"/>
      <c r="E156" s="484"/>
      <c r="F156" s="457"/>
    </row>
    <row r="157" spans="1:6" s="400" customFormat="1" ht="15.75" customHeight="1">
      <c r="A157" s="482">
        <v>2050305</v>
      </c>
      <c r="B157" s="482" t="s">
        <v>305</v>
      </c>
      <c r="C157" s="483">
        <v>7469</v>
      </c>
      <c r="D157" s="481"/>
      <c r="E157" s="484"/>
      <c r="F157" s="457"/>
    </row>
    <row r="158" spans="1:6" s="400" customFormat="1" ht="15.75" customHeight="1">
      <c r="A158" s="482">
        <v>20508</v>
      </c>
      <c r="B158" s="482" t="s">
        <v>306</v>
      </c>
      <c r="C158" s="483">
        <f>SUM(C159:C159)</f>
        <v>1973</v>
      </c>
      <c r="D158" s="481"/>
      <c r="E158" s="484"/>
      <c r="F158" s="457"/>
    </row>
    <row r="159" spans="1:6" s="400" customFormat="1" ht="15.75" customHeight="1">
      <c r="A159" s="482">
        <v>2050802</v>
      </c>
      <c r="B159" s="482" t="s">
        <v>307</v>
      </c>
      <c r="C159" s="483">
        <v>1973</v>
      </c>
      <c r="D159" s="481"/>
      <c r="E159" s="484"/>
      <c r="F159" s="457"/>
    </row>
    <row r="160" spans="1:6" s="400" customFormat="1" ht="15.75" customHeight="1">
      <c r="A160" s="482">
        <v>20599</v>
      </c>
      <c r="B160" s="482" t="s">
        <v>308</v>
      </c>
      <c r="C160" s="483">
        <f>C161</f>
        <v>327</v>
      </c>
      <c r="D160" s="481"/>
      <c r="E160" s="484"/>
      <c r="F160" s="457"/>
    </row>
    <row r="161" spans="1:6" s="400" customFormat="1" ht="15.75" customHeight="1">
      <c r="A161" s="482">
        <v>2059999</v>
      </c>
      <c r="B161" s="482" t="s">
        <v>309</v>
      </c>
      <c r="C161" s="483">
        <v>327</v>
      </c>
      <c r="D161" s="481"/>
      <c r="E161" s="484"/>
      <c r="F161" s="457"/>
    </row>
    <row r="162" spans="1:6" s="400" customFormat="1" ht="15.75" customHeight="1">
      <c r="A162" s="482">
        <v>206</v>
      </c>
      <c r="B162" s="482" t="s">
        <v>310</v>
      </c>
      <c r="C162" s="483">
        <f>SUM(C163,C166,0,0,C168,0,C170,0,C173,C175)</f>
        <v>5829</v>
      </c>
      <c r="D162" s="481"/>
      <c r="E162" s="484"/>
      <c r="F162" s="457"/>
    </row>
    <row r="163" spans="1:6" s="400" customFormat="1" ht="15.75" customHeight="1">
      <c r="A163" s="482">
        <v>20601</v>
      </c>
      <c r="B163" s="482" t="s">
        <v>311</v>
      </c>
      <c r="C163" s="483">
        <f>SUM(C164:C165)</f>
        <v>282</v>
      </c>
      <c r="D163" s="481"/>
      <c r="E163" s="484"/>
      <c r="F163" s="457"/>
    </row>
    <row r="164" spans="1:6" s="400" customFormat="1" ht="15.75" customHeight="1">
      <c r="A164" s="482">
        <v>2060101</v>
      </c>
      <c r="B164" s="482" t="s">
        <v>190</v>
      </c>
      <c r="C164" s="483">
        <v>258</v>
      </c>
      <c r="D164" s="481"/>
      <c r="E164" s="484"/>
      <c r="F164" s="457"/>
    </row>
    <row r="165" spans="1:6" s="400" customFormat="1" ht="15.75" customHeight="1">
      <c r="A165" s="482">
        <v>2060199</v>
      </c>
      <c r="B165" s="482" t="s">
        <v>312</v>
      </c>
      <c r="C165" s="483">
        <v>24</v>
      </c>
      <c r="D165" s="481"/>
      <c r="E165" s="484"/>
      <c r="F165" s="457"/>
    </row>
    <row r="166" spans="1:6" s="400" customFormat="1" ht="15.75" customHeight="1">
      <c r="A166" s="482">
        <v>20604</v>
      </c>
      <c r="B166" s="482" t="s">
        <v>313</v>
      </c>
      <c r="C166" s="483">
        <f>C167</f>
        <v>160</v>
      </c>
      <c r="D166" s="481"/>
      <c r="E166" s="484"/>
      <c r="F166" s="457"/>
    </row>
    <row r="167" spans="1:6" s="400" customFormat="1" ht="15.75" customHeight="1">
      <c r="A167" s="482">
        <v>2060404</v>
      </c>
      <c r="B167" s="482" t="s">
        <v>314</v>
      </c>
      <c r="C167" s="483">
        <v>160</v>
      </c>
      <c r="D167" s="481"/>
      <c r="E167" s="484"/>
      <c r="F167" s="457"/>
    </row>
    <row r="168" spans="1:6" s="400" customFormat="1" ht="15.75" customHeight="1">
      <c r="A168" s="482">
        <v>20605</v>
      </c>
      <c r="B168" s="482" t="s">
        <v>315</v>
      </c>
      <c r="C168" s="483">
        <f>SUM(C169:C169)</f>
        <v>1000</v>
      </c>
      <c r="D168" s="481"/>
      <c r="E168" s="484"/>
      <c r="F168" s="457"/>
    </row>
    <row r="169" spans="1:6" s="400" customFormat="1" ht="15.75" customHeight="1">
      <c r="A169" s="482">
        <v>2060502</v>
      </c>
      <c r="B169" s="482" t="s">
        <v>316</v>
      </c>
      <c r="C169" s="483">
        <v>1000</v>
      </c>
      <c r="D169" s="481"/>
      <c r="E169" s="484"/>
      <c r="F169" s="457"/>
    </row>
    <row r="170" spans="1:6" s="400" customFormat="1" ht="15.75" customHeight="1">
      <c r="A170" s="482">
        <v>20607</v>
      </c>
      <c r="B170" s="482" t="s">
        <v>317</v>
      </c>
      <c r="C170" s="483">
        <f>SUM(C171:C172)</f>
        <v>237</v>
      </c>
      <c r="D170" s="481"/>
      <c r="E170" s="484"/>
      <c r="F170" s="457"/>
    </row>
    <row r="171" spans="1:6" s="400" customFormat="1" ht="15.75" customHeight="1">
      <c r="A171" s="482">
        <v>2060701</v>
      </c>
      <c r="B171" s="482" t="s">
        <v>318</v>
      </c>
      <c r="C171" s="483">
        <v>157</v>
      </c>
      <c r="D171" s="481"/>
      <c r="E171" s="484"/>
      <c r="F171" s="457"/>
    </row>
    <row r="172" spans="1:6" s="400" customFormat="1" ht="15.75" customHeight="1">
      <c r="A172" s="482">
        <v>2060702</v>
      </c>
      <c r="B172" s="482" t="s">
        <v>319</v>
      </c>
      <c r="C172" s="483">
        <v>80</v>
      </c>
      <c r="D172" s="481"/>
      <c r="E172" s="484"/>
      <c r="F172" s="457"/>
    </row>
    <row r="173" spans="1:6" s="400" customFormat="1" ht="15.75" customHeight="1">
      <c r="A173" s="482">
        <v>20609</v>
      </c>
      <c r="B173" s="482" t="s">
        <v>320</v>
      </c>
      <c r="C173" s="483">
        <f>0+C174+0</f>
        <v>150</v>
      </c>
      <c r="D173" s="481"/>
      <c r="E173" s="484"/>
      <c r="F173" s="457"/>
    </row>
    <row r="174" spans="1:6" s="400" customFormat="1" ht="15.75" customHeight="1">
      <c r="A174" s="482">
        <v>2060902</v>
      </c>
      <c r="B174" s="482" t="s">
        <v>321</v>
      </c>
      <c r="C174" s="483">
        <v>150</v>
      </c>
      <c r="D174" s="481"/>
      <c r="E174" s="484"/>
      <c r="F174" s="457"/>
    </row>
    <row r="175" spans="1:6" s="400" customFormat="1" ht="15.75" customHeight="1">
      <c r="A175" s="482">
        <v>20699</v>
      </c>
      <c r="B175" s="482" t="s">
        <v>322</v>
      </c>
      <c r="C175" s="483">
        <f>SUM(C176:C176)</f>
        <v>4000</v>
      </c>
      <c r="D175" s="481"/>
      <c r="E175" s="484"/>
      <c r="F175" s="457"/>
    </row>
    <row r="176" spans="1:6" s="400" customFormat="1" ht="15.75" customHeight="1">
      <c r="A176" s="482">
        <v>2069901</v>
      </c>
      <c r="B176" s="482" t="s">
        <v>323</v>
      </c>
      <c r="C176" s="483">
        <v>4000</v>
      </c>
      <c r="D176" s="481"/>
      <c r="E176" s="484"/>
      <c r="F176" s="457"/>
    </row>
    <row r="177" spans="1:6" s="400" customFormat="1" ht="15.75" customHeight="1">
      <c r="A177" s="482">
        <v>207</v>
      </c>
      <c r="B177" s="482" t="s">
        <v>324</v>
      </c>
      <c r="C177" s="483">
        <f>SUM(C178,C187,C190,C192,C194,C198)</f>
        <v>7259</v>
      </c>
      <c r="D177" s="481"/>
      <c r="E177" s="484"/>
      <c r="F177" s="457"/>
    </row>
    <row r="178" spans="1:6" s="400" customFormat="1" ht="15.75" customHeight="1">
      <c r="A178" s="482">
        <v>20701</v>
      </c>
      <c r="B178" s="482" t="s">
        <v>325</v>
      </c>
      <c r="C178" s="483">
        <f>SUM(C179:C186)</f>
        <v>2033</v>
      </c>
      <c r="D178" s="481"/>
      <c r="E178" s="484"/>
      <c r="F178" s="457"/>
    </row>
    <row r="179" spans="1:6" s="400" customFormat="1" ht="15.75" customHeight="1">
      <c r="A179" s="482">
        <v>2070101</v>
      </c>
      <c r="B179" s="482" t="s">
        <v>190</v>
      </c>
      <c r="C179" s="483">
        <v>444</v>
      </c>
      <c r="D179" s="481"/>
      <c r="E179" s="484"/>
      <c r="F179" s="457"/>
    </row>
    <row r="180" spans="1:6" s="400" customFormat="1" ht="15.75" customHeight="1">
      <c r="A180" s="482">
        <v>2070102</v>
      </c>
      <c r="B180" s="482" t="s">
        <v>191</v>
      </c>
      <c r="C180" s="483">
        <v>19</v>
      </c>
      <c r="D180" s="481"/>
      <c r="E180" s="484"/>
      <c r="F180" s="457"/>
    </row>
    <row r="181" spans="1:6" s="400" customFormat="1" ht="15.75" customHeight="1">
      <c r="A181" s="482">
        <v>2070104</v>
      </c>
      <c r="B181" s="482" t="s">
        <v>326</v>
      </c>
      <c r="C181" s="483">
        <v>541</v>
      </c>
      <c r="D181" s="481"/>
      <c r="E181" s="484"/>
      <c r="F181" s="457"/>
    </row>
    <row r="182" spans="1:6" s="400" customFormat="1" ht="15.75" customHeight="1">
      <c r="A182" s="482">
        <v>2070108</v>
      </c>
      <c r="B182" s="482" t="s">
        <v>327</v>
      </c>
      <c r="C182" s="483">
        <v>300</v>
      </c>
      <c r="D182" s="481"/>
      <c r="E182" s="484"/>
      <c r="F182" s="457"/>
    </row>
    <row r="183" spans="1:6" s="400" customFormat="1" ht="15.75" customHeight="1">
      <c r="A183" s="482">
        <v>2070110</v>
      </c>
      <c r="B183" s="482" t="s">
        <v>328</v>
      </c>
      <c r="C183" s="483">
        <v>10</v>
      </c>
      <c r="D183" s="481"/>
      <c r="E183" s="484"/>
      <c r="F183" s="457"/>
    </row>
    <row r="184" spans="1:6" s="400" customFormat="1" ht="15.75" customHeight="1">
      <c r="A184" s="482">
        <v>2070111</v>
      </c>
      <c r="B184" s="482" t="s">
        <v>329</v>
      </c>
      <c r="C184" s="483">
        <v>70</v>
      </c>
      <c r="D184" s="481"/>
      <c r="E184" s="484"/>
      <c r="F184" s="457"/>
    </row>
    <row r="185" spans="1:6" s="400" customFormat="1" ht="15.75" customHeight="1">
      <c r="A185" s="482">
        <v>2070112</v>
      </c>
      <c r="B185" s="482" t="s">
        <v>330</v>
      </c>
      <c r="C185" s="483">
        <v>194</v>
      </c>
      <c r="D185" s="481"/>
      <c r="E185" s="484"/>
      <c r="F185" s="457"/>
    </row>
    <row r="186" spans="1:6" s="400" customFormat="1" ht="15.75" customHeight="1">
      <c r="A186" s="482">
        <v>2070199</v>
      </c>
      <c r="B186" s="482" t="s">
        <v>332</v>
      </c>
      <c r="C186" s="483">
        <v>455</v>
      </c>
      <c r="D186" s="481"/>
      <c r="E186" s="484"/>
      <c r="F186" s="457"/>
    </row>
    <row r="187" spans="1:6" s="400" customFormat="1" ht="15.75" customHeight="1">
      <c r="A187" s="482">
        <v>20702</v>
      </c>
      <c r="B187" s="482" t="s">
        <v>333</v>
      </c>
      <c r="C187" s="483">
        <f>SUM(C188:C189)</f>
        <v>1849</v>
      </c>
      <c r="D187" s="481"/>
      <c r="E187" s="484"/>
      <c r="F187" s="457"/>
    </row>
    <row r="188" spans="1:6" s="400" customFormat="1" ht="15.75" customHeight="1">
      <c r="A188" s="482">
        <v>2070204</v>
      </c>
      <c r="B188" s="482" t="s">
        <v>334</v>
      </c>
      <c r="C188" s="483">
        <v>712</v>
      </c>
      <c r="D188" s="481"/>
      <c r="E188" s="484"/>
      <c r="F188" s="457"/>
    </row>
    <row r="189" spans="1:6" s="400" customFormat="1" ht="15.75" customHeight="1">
      <c r="A189" s="482">
        <v>2070205</v>
      </c>
      <c r="B189" s="482" t="s">
        <v>335</v>
      </c>
      <c r="C189" s="483">
        <v>1137</v>
      </c>
      <c r="D189" s="481"/>
      <c r="E189" s="484"/>
      <c r="F189" s="457"/>
    </row>
    <row r="190" spans="1:6" s="400" customFormat="1" ht="15.75" customHeight="1">
      <c r="A190" s="482">
        <v>20703</v>
      </c>
      <c r="B190" s="482" t="s">
        <v>337</v>
      </c>
      <c r="C190" s="483">
        <f>SUM(C191:C191)</f>
        <v>380</v>
      </c>
      <c r="D190" s="481"/>
      <c r="E190" s="484"/>
      <c r="F190" s="457"/>
    </row>
    <row r="191" spans="1:6" s="400" customFormat="1" ht="15.75" customHeight="1">
      <c r="A191" s="482">
        <v>2070308</v>
      </c>
      <c r="B191" s="482" t="s">
        <v>338</v>
      </c>
      <c r="C191" s="483">
        <v>380</v>
      </c>
      <c r="D191" s="481"/>
      <c r="E191" s="484"/>
      <c r="F191" s="457"/>
    </row>
    <row r="192" spans="1:6" s="400" customFormat="1" ht="15.75" customHeight="1">
      <c r="A192" s="482">
        <v>20706</v>
      </c>
      <c r="B192" s="482" t="s">
        <v>340</v>
      </c>
      <c r="C192" s="483">
        <f>SUM(C193:C193)</f>
        <v>255</v>
      </c>
      <c r="D192" s="481"/>
      <c r="E192" s="484"/>
      <c r="F192" s="457"/>
    </row>
    <row r="193" spans="1:6" s="400" customFormat="1" ht="15.75" customHeight="1">
      <c r="A193" s="482">
        <v>2070605</v>
      </c>
      <c r="B193" s="482" t="s">
        <v>342</v>
      </c>
      <c r="C193" s="483">
        <v>255</v>
      </c>
      <c r="D193" s="481"/>
      <c r="E193" s="484"/>
      <c r="F193" s="457"/>
    </row>
    <row r="194" spans="1:6" s="400" customFormat="1" ht="15.75" customHeight="1">
      <c r="A194" s="482">
        <v>20708</v>
      </c>
      <c r="B194" s="482" t="s">
        <v>343</v>
      </c>
      <c r="C194" s="483">
        <f>SUM(C195:C197)</f>
        <v>1443</v>
      </c>
      <c r="D194" s="481"/>
      <c r="E194" s="484"/>
      <c r="F194" s="457"/>
    </row>
    <row r="195" spans="1:6" s="400" customFormat="1" ht="15.75" customHeight="1">
      <c r="A195" s="482">
        <v>2070807</v>
      </c>
      <c r="B195" s="482" t="s">
        <v>344</v>
      </c>
      <c r="C195" s="483">
        <v>241</v>
      </c>
      <c r="D195" s="481"/>
      <c r="E195" s="484"/>
      <c r="F195" s="457"/>
    </row>
    <row r="196" spans="1:6" s="400" customFormat="1" ht="15.75" customHeight="1">
      <c r="A196" s="482">
        <v>2070808</v>
      </c>
      <c r="B196" s="482" t="s">
        <v>345</v>
      </c>
      <c r="C196" s="483">
        <v>1192</v>
      </c>
      <c r="D196" s="481"/>
      <c r="E196" s="484"/>
      <c r="F196" s="457"/>
    </row>
    <row r="197" spans="1:6" s="400" customFormat="1" ht="15.75" customHeight="1">
      <c r="A197" s="482">
        <v>2070899</v>
      </c>
      <c r="B197" s="482" t="s">
        <v>346</v>
      </c>
      <c r="C197" s="483">
        <v>10</v>
      </c>
      <c r="D197" s="481"/>
      <c r="E197" s="484"/>
      <c r="F197" s="457"/>
    </row>
    <row r="198" spans="1:6" s="400" customFormat="1" ht="15.75" customHeight="1">
      <c r="A198" s="482">
        <v>20799</v>
      </c>
      <c r="B198" s="482" t="s">
        <v>347</v>
      </c>
      <c r="C198" s="483">
        <f>SUM(C199:C200)</f>
        <v>1299</v>
      </c>
      <c r="D198" s="481"/>
      <c r="E198" s="484"/>
      <c r="F198" s="457"/>
    </row>
    <row r="199" spans="1:6" s="400" customFormat="1" ht="15.75" customHeight="1">
      <c r="A199" s="482">
        <v>2079903</v>
      </c>
      <c r="B199" s="482" t="s">
        <v>348</v>
      </c>
      <c r="C199" s="483">
        <v>1000</v>
      </c>
      <c r="D199" s="481"/>
      <c r="E199" s="484"/>
      <c r="F199" s="457"/>
    </row>
    <row r="200" spans="1:6" s="400" customFormat="1" ht="15.75" customHeight="1">
      <c r="A200" s="482">
        <v>2079999</v>
      </c>
      <c r="B200" s="482" t="s">
        <v>349</v>
      </c>
      <c r="C200" s="483">
        <v>299</v>
      </c>
      <c r="D200" s="481"/>
      <c r="E200" s="484"/>
      <c r="F200" s="457"/>
    </row>
    <row r="201" spans="1:6" s="400" customFormat="1" ht="15.75" customHeight="1">
      <c r="A201" s="482">
        <v>208</v>
      </c>
      <c r="B201" s="482" t="s">
        <v>350</v>
      </c>
      <c r="C201" s="483">
        <f>C202+C213+0+C216+C223+C225+C227+C230+C236+C242+C248+0+C252+0+0+C255+0+0+C257+0+C263</f>
        <v>36483</v>
      </c>
      <c r="D201" s="481"/>
      <c r="E201" s="484"/>
      <c r="F201" s="457"/>
    </row>
    <row r="202" spans="1:6" s="400" customFormat="1" ht="15.75" customHeight="1">
      <c r="A202" s="482">
        <v>20801</v>
      </c>
      <c r="B202" s="482" t="s">
        <v>351</v>
      </c>
      <c r="C202" s="483">
        <f>SUM(C203:C212)</f>
        <v>2422</v>
      </c>
      <c r="D202" s="481"/>
      <c r="E202" s="484"/>
      <c r="F202" s="457"/>
    </row>
    <row r="203" spans="1:6" s="400" customFormat="1" ht="15.75" customHeight="1">
      <c r="A203" s="482">
        <v>2080101</v>
      </c>
      <c r="B203" s="482" t="s">
        <v>190</v>
      </c>
      <c r="C203" s="483">
        <v>457</v>
      </c>
      <c r="D203" s="481"/>
      <c r="E203" s="484"/>
      <c r="F203" s="457"/>
    </row>
    <row r="204" spans="1:6" s="400" customFormat="1" ht="15.75" customHeight="1">
      <c r="A204" s="482">
        <v>2080102</v>
      </c>
      <c r="B204" s="482" t="s">
        <v>191</v>
      </c>
      <c r="C204" s="483">
        <v>35</v>
      </c>
      <c r="D204" s="481"/>
      <c r="E204" s="484"/>
      <c r="F204" s="457"/>
    </row>
    <row r="205" spans="1:6" s="400" customFormat="1" ht="15.75" customHeight="1">
      <c r="A205" s="482">
        <v>2080105</v>
      </c>
      <c r="B205" s="482" t="s">
        <v>352</v>
      </c>
      <c r="C205" s="483">
        <v>130</v>
      </c>
      <c r="D205" s="481"/>
      <c r="E205" s="484"/>
      <c r="F205" s="457"/>
    </row>
    <row r="206" spans="1:6" s="400" customFormat="1" ht="15.75" customHeight="1">
      <c r="A206" s="482">
        <v>2080106</v>
      </c>
      <c r="B206" s="482" t="s">
        <v>353</v>
      </c>
      <c r="C206" s="483">
        <v>144</v>
      </c>
      <c r="D206" s="481"/>
      <c r="E206" s="484"/>
      <c r="F206" s="457"/>
    </row>
    <row r="207" spans="1:6" s="400" customFormat="1" ht="15.75" customHeight="1">
      <c r="A207" s="482">
        <v>2080108</v>
      </c>
      <c r="B207" s="482" t="s">
        <v>216</v>
      </c>
      <c r="C207" s="483">
        <v>151</v>
      </c>
      <c r="D207" s="481"/>
      <c r="E207" s="484"/>
      <c r="F207" s="457"/>
    </row>
    <row r="208" spans="1:6" s="400" customFormat="1" ht="15.75" customHeight="1">
      <c r="A208" s="482">
        <v>2080109</v>
      </c>
      <c r="B208" s="482" t="s">
        <v>354</v>
      </c>
      <c r="C208" s="483">
        <v>417</v>
      </c>
      <c r="D208" s="481"/>
      <c r="E208" s="484"/>
      <c r="F208" s="457"/>
    </row>
    <row r="209" spans="1:6" s="400" customFormat="1" ht="15.75" customHeight="1">
      <c r="A209" s="482">
        <v>2080111</v>
      </c>
      <c r="B209" s="482" t="s">
        <v>355</v>
      </c>
      <c r="C209" s="483">
        <v>345</v>
      </c>
      <c r="D209" s="481"/>
      <c r="E209" s="484"/>
      <c r="F209" s="457"/>
    </row>
    <row r="210" spans="1:6" s="400" customFormat="1" ht="15.75" customHeight="1">
      <c r="A210" s="482">
        <v>2080112</v>
      </c>
      <c r="B210" s="482" t="s">
        <v>356</v>
      </c>
      <c r="C210" s="483">
        <v>63</v>
      </c>
      <c r="D210" s="481"/>
      <c r="E210" s="484"/>
      <c r="F210" s="457"/>
    </row>
    <row r="211" spans="1:6" s="400" customFormat="1" ht="15.75" customHeight="1">
      <c r="A211" s="482">
        <v>2080116</v>
      </c>
      <c r="B211" s="482" t="s">
        <v>357</v>
      </c>
      <c r="C211" s="483">
        <v>600</v>
      </c>
      <c r="D211" s="481"/>
      <c r="E211" s="484"/>
      <c r="F211" s="457"/>
    </row>
    <row r="212" spans="1:6" s="400" customFormat="1" ht="15.75" customHeight="1">
      <c r="A212" s="482">
        <v>2080199</v>
      </c>
      <c r="B212" s="482" t="s">
        <v>358</v>
      </c>
      <c r="C212" s="483">
        <v>80</v>
      </c>
      <c r="D212" s="481"/>
      <c r="E212" s="484"/>
      <c r="F212" s="457"/>
    </row>
    <row r="213" spans="1:6" s="400" customFormat="1" ht="15.75" customHeight="1">
      <c r="A213" s="482">
        <v>20802</v>
      </c>
      <c r="B213" s="482" t="s">
        <v>359</v>
      </c>
      <c r="C213" s="483">
        <f>SUM(C214:C215)</f>
        <v>455</v>
      </c>
      <c r="D213" s="481"/>
      <c r="E213" s="484"/>
      <c r="F213" s="457"/>
    </row>
    <row r="214" spans="1:6" s="400" customFormat="1" ht="15.75" customHeight="1">
      <c r="A214" s="482">
        <v>2080201</v>
      </c>
      <c r="B214" s="482" t="s">
        <v>190</v>
      </c>
      <c r="C214" s="483">
        <v>350</v>
      </c>
      <c r="D214" s="481"/>
      <c r="E214" s="484"/>
      <c r="F214" s="457"/>
    </row>
    <row r="215" spans="1:6" s="400" customFormat="1" ht="15.75" customHeight="1">
      <c r="A215" s="482">
        <v>2080202</v>
      </c>
      <c r="B215" s="482" t="s">
        <v>191</v>
      </c>
      <c r="C215" s="483">
        <v>105</v>
      </c>
      <c r="D215" s="481"/>
      <c r="E215" s="484"/>
      <c r="F215" s="457"/>
    </row>
    <row r="216" spans="1:6" s="400" customFormat="1" ht="15.75" customHeight="1">
      <c r="A216" s="482">
        <v>20805</v>
      </c>
      <c r="B216" s="482" t="s">
        <v>362</v>
      </c>
      <c r="C216" s="483">
        <f>SUM(C217:C222)</f>
        <v>23322</v>
      </c>
      <c r="D216" s="481"/>
      <c r="E216" s="484"/>
      <c r="F216" s="457"/>
    </row>
    <row r="217" spans="1:6" s="400" customFormat="1" ht="15.75" customHeight="1">
      <c r="A217" s="482">
        <v>2080501</v>
      </c>
      <c r="B217" s="482" t="s">
        <v>363</v>
      </c>
      <c r="C217" s="483">
        <v>5237</v>
      </c>
      <c r="D217" s="481"/>
      <c r="E217" s="484"/>
      <c r="F217" s="457"/>
    </row>
    <row r="218" spans="1:6" s="400" customFormat="1" ht="15.75" customHeight="1">
      <c r="A218" s="482">
        <v>2080502</v>
      </c>
      <c r="B218" s="482" t="s">
        <v>364</v>
      </c>
      <c r="C218" s="483">
        <v>1029</v>
      </c>
      <c r="D218" s="481"/>
      <c r="E218" s="484"/>
      <c r="F218" s="457"/>
    </row>
    <row r="219" spans="1:6" s="400" customFormat="1" ht="15.75" customHeight="1">
      <c r="A219" s="482">
        <v>2080503</v>
      </c>
      <c r="B219" s="482" t="s">
        <v>365</v>
      </c>
      <c r="C219" s="483">
        <v>351</v>
      </c>
      <c r="D219" s="481"/>
      <c r="E219" s="484"/>
      <c r="F219" s="457"/>
    </row>
    <row r="220" spans="1:6" s="400" customFormat="1" ht="15.75" customHeight="1">
      <c r="A220" s="482">
        <v>2080505</v>
      </c>
      <c r="B220" s="482" t="s">
        <v>366</v>
      </c>
      <c r="C220" s="483">
        <v>6651</v>
      </c>
      <c r="D220" s="481"/>
      <c r="E220" s="484"/>
      <c r="F220" s="457"/>
    </row>
    <row r="221" spans="1:6" s="400" customFormat="1" ht="15.75" customHeight="1">
      <c r="A221" s="482">
        <v>2080506</v>
      </c>
      <c r="B221" s="482" t="s">
        <v>367</v>
      </c>
      <c r="C221" s="483">
        <v>15</v>
      </c>
      <c r="D221" s="481"/>
      <c r="E221" s="484"/>
      <c r="F221" s="457"/>
    </row>
    <row r="222" spans="1:6" s="400" customFormat="1" ht="15.75" customHeight="1">
      <c r="A222" s="482">
        <v>2080507</v>
      </c>
      <c r="B222" s="482" t="s">
        <v>368</v>
      </c>
      <c r="C222" s="483">
        <v>10039</v>
      </c>
      <c r="D222" s="481"/>
      <c r="E222" s="484"/>
      <c r="F222" s="457"/>
    </row>
    <row r="223" spans="1:6" s="400" customFormat="1" ht="15.75" customHeight="1">
      <c r="A223" s="482">
        <v>20806</v>
      </c>
      <c r="B223" s="482" t="s">
        <v>369</v>
      </c>
      <c r="C223" s="483">
        <f>SUM(C224:C224)</f>
        <v>656</v>
      </c>
      <c r="D223" s="481"/>
      <c r="E223" s="484"/>
      <c r="F223" s="457"/>
    </row>
    <row r="224" spans="1:6" s="400" customFormat="1" ht="15.75" customHeight="1">
      <c r="A224" s="482">
        <v>2080601</v>
      </c>
      <c r="B224" s="482" t="s">
        <v>370</v>
      </c>
      <c r="C224" s="483">
        <v>656</v>
      </c>
      <c r="D224" s="481"/>
      <c r="E224" s="484"/>
      <c r="F224" s="457"/>
    </row>
    <row r="225" spans="1:6" s="400" customFormat="1" ht="15.75" customHeight="1">
      <c r="A225" s="482">
        <v>20807</v>
      </c>
      <c r="B225" s="482" t="s">
        <v>371</v>
      </c>
      <c r="C225" s="483">
        <f>SUM(C226:C226)</f>
        <v>2866</v>
      </c>
      <c r="D225" s="481"/>
      <c r="E225" s="484"/>
      <c r="F225" s="457"/>
    </row>
    <row r="226" spans="1:6" s="400" customFormat="1" ht="15.75" customHeight="1">
      <c r="A226" s="482">
        <v>2080799</v>
      </c>
      <c r="B226" s="482" t="s">
        <v>378</v>
      </c>
      <c r="C226" s="483">
        <v>2866</v>
      </c>
      <c r="D226" s="481"/>
      <c r="E226" s="484"/>
      <c r="F226" s="457"/>
    </row>
    <row r="227" spans="1:6" s="400" customFormat="1" ht="15.75" customHeight="1">
      <c r="A227" s="482">
        <v>20808</v>
      </c>
      <c r="B227" s="482" t="s">
        <v>379</v>
      </c>
      <c r="C227" s="483">
        <f>SUM(C228:C229)</f>
        <v>195</v>
      </c>
      <c r="D227" s="481"/>
      <c r="E227" s="484"/>
      <c r="F227" s="457"/>
    </row>
    <row r="228" spans="1:6" s="400" customFormat="1" ht="15.75" customHeight="1">
      <c r="A228" s="482">
        <v>2080802</v>
      </c>
      <c r="B228" s="482" t="s">
        <v>380</v>
      </c>
      <c r="C228" s="483">
        <v>145</v>
      </c>
      <c r="D228" s="481"/>
      <c r="E228" s="484"/>
      <c r="F228" s="457"/>
    </row>
    <row r="229" spans="1:6" s="400" customFormat="1" ht="15.75" customHeight="1">
      <c r="A229" s="482">
        <v>2080805</v>
      </c>
      <c r="B229" s="482" t="s">
        <v>1012</v>
      </c>
      <c r="C229" s="483">
        <v>50</v>
      </c>
      <c r="D229" s="481"/>
      <c r="E229" s="484"/>
      <c r="F229" s="457"/>
    </row>
    <row r="230" spans="1:6" s="400" customFormat="1" ht="15.75" customHeight="1">
      <c r="A230" s="482">
        <v>20809</v>
      </c>
      <c r="B230" s="482" t="s">
        <v>383</v>
      </c>
      <c r="C230" s="483">
        <f>SUM(C231:C235)</f>
        <v>3343</v>
      </c>
      <c r="D230" s="481"/>
      <c r="E230" s="484"/>
      <c r="F230" s="457"/>
    </row>
    <row r="231" spans="1:6" s="400" customFormat="1" ht="15.75" customHeight="1">
      <c r="A231" s="482">
        <v>2080902</v>
      </c>
      <c r="B231" s="482" t="s">
        <v>385</v>
      </c>
      <c r="C231" s="483">
        <v>83</v>
      </c>
      <c r="D231" s="481"/>
      <c r="E231" s="484"/>
      <c r="F231" s="457"/>
    </row>
    <row r="232" spans="1:6" s="400" customFormat="1" ht="15.75" customHeight="1">
      <c r="A232" s="482">
        <v>2080903</v>
      </c>
      <c r="B232" s="482" t="s">
        <v>386</v>
      </c>
      <c r="C232" s="483">
        <v>140</v>
      </c>
      <c r="D232" s="481"/>
      <c r="E232" s="484"/>
      <c r="F232" s="457"/>
    </row>
    <row r="233" spans="1:6" s="400" customFormat="1" ht="15.75" customHeight="1">
      <c r="A233" s="482">
        <v>2080904</v>
      </c>
      <c r="B233" s="482" t="s">
        <v>1013</v>
      </c>
      <c r="C233" s="483">
        <v>2</v>
      </c>
      <c r="D233" s="481"/>
      <c r="E233" s="484"/>
      <c r="F233" s="457"/>
    </row>
    <row r="234" spans="1:6" s="400" customFormat="1" ht="15.75" customHeight="1">
      <c r="A234" s="482">
        <v>2080905</v>
      </c>
      <c r="B234" s="482" t="s">
        <v>387</v>
      </c>
      <c r="C234" s="483">
        <v>753</v>
      </c>
      <c r="D234" s="481"/>
      <c r="E234" s="484"/>
      <c r="F234" s="457"/>
    </row>
    <row r="235" spans="1:6" s="400" customFormat="1" ht="15.75" customHeight="1">
      <c r="A235" s="482">
        <v>2080999</v>
      </c>
      <c r="B235" s="482" t="s">
        <v>388</v>
      </c>
      <c r="C235" s="483">
        <v>2365</v>
      </c>
      <c r="D235" s="481"/>
      <c r="E235" s="484"/>
      <c r="F235" s="457"/>
    </row>
    <row r="236" spans="1:6" s="400" customFormat="1" ht="15.75" customHeight="1">
      <c r="A236" s="482">
        <v>20810</v>
      </c>
      <c r="B236" s="482" t="s">
        <v>389</v>
      </c>
      <c r="C236" s="483">
        <f>SUM(C237:C241)</f>
        <v>505</v>
      </c>
      <c r="D236" s="481"/>
      <c r="E236" s="484"/>
      <c r="F236" s="457"/>
    </row>
    <row r="237" spans="1:6" s="400" customFormat="1" ht="15.75" customHeight="1">
      <c r="A237" s="482">
        <v>2081001</v>
      </c>
      <c r="B237" s="482" t="s">
        <v>390</v>
      </c>
      <c r="C237" s="483">
        <v>50</v>
      </c>
      <c r="D237" s="481"/>
      <c r="E237" s="484"/>
      <c r="F237" s="457"/>
    </row>
    <row r="238" spans="1:6" s="400" customFormat="1" ht="15.75" customHeight="1">
      <c r="A238" s="482">
        <v>2081002</v>
      </c>
      <c r="B238" s="482" t="s">
        <v>391</v>
      </c>
      <c r="C238" s="483">
        <v>141</v>
      </c>
      <c r="D238" s="481"/>
      <c r="E238" s="484"/>
      <c r="F238" s="457"/>
    </row>
    <row r="239" spans="1:6" s="400" customFormat="1" ht="15.75" customHeight="1">
      <c r="A239" s="482">
        <v>2081004</v>
      </c>
      <c r="B239" s="482" t="s">
        <v>392</v>
      </c>
      <c r="C239" s="483">
        <v>25</v>
      </c>
      <c r="D239" s="481"/>
      <c r="E239" s="484"/>
      <c r="F239" s="457"/>
    </row>
    <row r="240" spans="1:6" s="400" customFormat="1" ht="15.75" customHeight="1">
      <c r="A240" s="482">
        <v>2081005</v>
      </c>
      <c r="B240" s="482" t="s">
        <v>393</v>
      </c>
      <c r="C240" s="483">
        <v>239</v>
      </c>
      <c r="D240" s="481"/>
      <c r="E240" s="484"/>
      <c r="F240" s="457"/>
    </row>
    <row r="241" spans="1:6" s="400" customFormat="1" ht="15.75" customHeight="1">
      <c r="A241" s="482">
        <v>2081006</v>
      </c>
      <c r="B241" s="482" t="s">
        <v>394</v>
      </c>
      <c r="C241" s="483">
        <v>50</v>
      </c>
      <c r="D241" s="481"/>
      <c r="E241" s="484"/>
      <c r="F241" s="457"/>
    </row>
    <row r="242" spans="1:6" s="400" customFormat="1" ht="15.75" customHeight="1">
      <c r="A242" s="482">
        <v>20811</v>
      </c>
      <c r="B242" s="482" t="s">
        <v>395</v>
      </c>
      <c r="C242" s="483">
        <f>SUM(C243:C247)</f>
        <v>1558</v>
      </c>
      <c r="D242" s="481"/>
      <c r="E242" s="484"/>
      <c r="F242" s="457"/>
    </row>
    <row r="243" spans="1:6" s="400" customFormat="1" ht="15.75" customHeight="1">
      <c r="A243" s="482">
        <v>2081101</v>
      </c>
      <c r="B243" s="482" t="s">
        <v>190</v>
      </c>
      <c r="C243" s="483">
        <v>129</v>
      </c>
      <c r="D243" s="481"/>
      <c r="E243" s="484"/>
      <c r="F243" s="457"/>
    </row>
    <row r="244" spans="1:6" s="400" customFormat="1" ht="15.75" customHeight="1">
      <c r="A244" s="482">
        <v>2081104</v>
      </c>
      <c r="B244" s="482" t="s">
        <v>396</v>
      </c>
      <c r="C244" s="483">
        <v>254</v>
      </c>
      <c r="D244" s="481"/>
      <c r="E244" s="484"/>
      <c r="F244" s="457"/>
    </row>
    <row r="245" spans="1:6" s="400" customFormat="1" ht="15.75" customHeight="1">
      <c r="A245" s="482">
        <v>2081105</v>
      </c>
      <c r="B245" s="482" t="s">
        <v>397</v>
      </c>
      <c r="C245" s="483">
        <v>335</v>
      </c>
      <c r="D245" s="481"/>
      <c r="E245" s="484"/>
      <c r="F245" s="457"/>
    </row>
    <row r="246" spans="1:6" s="400" customFormat="1" ht="15.75" customHeight="1">
      <c r="A246" s="482">
        <v>2081106</v>
      </c>
      <c r="B246" s="482" t="s">
        <v>398</v>
      </c>
      <c r="C246" s="483">
        <v>60</v>
      </c>
      <c r="D246" s="481"/>
      <c r="E246" s="484"/>
      <c r="F246" s="457"/>
    </row>
    <row r="247" spans="1:6" s="400" customFormat="1" ht="15.75" customHeight="1">
      <c r="A247" s="482">
        <v>2081199</v>
      </c>
      <c r="B247" s="482" t="s">
        <v>399</v>
      </c>
      <c r="C247" s="483">
        <v>780</v>
      </c>
      <c r="D247" s="481"/>
      <c r="E247" s="484"/>
      <c r="F247" s="457"/>
    </row>
    <row r="248" spans="1:6" s="400" customFormat="1" ht="15.75" customHeight="1">
      <c r="A248" s="482">
        <v>20816</v>
      </c>
      <c r="B248" s="482" t="s">
        <v>400</v>
      </c>
      <c r="C248" s="483">
        <f>SUM(C249:C251)</f>
        <v>107</v>
      </c>
      <c r="D248" s="481"/>
      <c r="E248" s="484"/>
      <c r="F248" s="457"/>
    </row>
    <row r="249" spans="1:6" s="400" customFormat="1" ht="15.75" customHeight="1">
      <c r="A249" s="482">
        <v>2081601</v>
      </c>
      <c r="B249" s="482" t="s">
        <v>190</v>
      </c>
      <c r="C249" s="483">
        <v>92</v>
      </c>
      <c r="D249" s="481"/>
      <c r="E249" s="484"/>
      <c r="F249" s="457"/>
    </row>
    <row r="250" spans="1:6" s="400" customFormat="1" ht="15.75" customHeight="1">
      <c r="A250" s="482">
        <v>2081602</v>
      </c>
      <c r="B250" s="482" t="s">
        <v>191</v>
      </c>
      <c r="C250" s="483">
        <v>3</v>
      </c>
      <c r="D250" s="481"/>
      <c r="E250" s="484"/>
      <c r="F250" s="457"/>
    </row>
    <row r="251" spans="1:6" s="400" customFormat="1" ht="15.75" customHeight="1">
      <c r="A251" s="482">
        <v>2081699</v>
      </c>
      <c r="B251" s="482" t="s">
        <v>401</v>
      </c>
      <c r="C251" s="483">
        <v>12</v>
      </c>
      <c r="D251" s="481"/>
      <c r="E251" s="484"/>
      <c r="F251" s="457"/>
    </row>
    <row r="252" spans="1:6" s="400" customFormat="1" ht="15.75" customHeight="1">
      <c r="A252" s="482">
        <v>20820</v>
      </c>
      <c r="B252" s="482" t="s">
        <v>402</v>
      </c>
      <c r="C252" s="483">
        <f>SUM(C253:C254)</f>
        <v>206</v>
      </c>
      <c r="D252" s="481"/>
      <c r="E252" s="484"/>
      <c r="F252" s="457"/>
    </row>
    <row r="253" spans="1:6" s="400" customFormat="1" ht="15.75" customHeight="1">
      <c r="A253" s="482">
        <v>2082001</v>
      </c>
      <c r="B253" s="482" t="s">
        <v>403</v>
      </c>
      <c r="C253" s="483">
        <v>126</v>
      </c>
      <c r="D253" s="481"/>
      <c r="E253" s="484"/>
      <c r="F253" s="457"/>
    </row>
    <row r="254" spans="1:6" s="400" customFormat="1" ht="15.75" customHeight="1">
      <c r="A254" s="482">
        <v>2082002</v>
      </c>
      <c r="B254" s="482" t="s">
        <v>404</v>
      </c>
      <c r="C254" s="483">
        <v>80</v>
      </c>
      <c r="D254" s="481"/>
      <c r="E254" s="484"/>
      <c r="F254" s="457"/>
    </row>
    <row r="255" spans="1:6" s="400" customFormat="1" ht="15.75" customHeight="1">
      <c r="A255" s="482">
        <v>20825</v>
      </c>
      <c r="B255" s="482" t="s">
        <v>405</v>
      </c>
      <c r="C255" s="483">
        <f>SUM(C256:C256)</f>
        <v>63</v>
      </c>
      <c r="D255" s="481"/>
      <c r="E255" s="484"/>
      <c r="F255" s="457"/>
    </row>
    <row r="256" spans="1:6" s="400" customFormat="1" ht="15.75" customHeight="1">
      <c r="A256" s="482">
        <v>2082501</v>
      </c>
      <c r="B256" s="482" t="s">
        <v>406</v>
      </c>
      <c r="C256" s="483">
        <v>63</v>
      </c>
      <c r="D256" s="481"/>
      <c r="E256" s="484"/>
      <c r="F256" s="457"/>
    </row>
    <row r="257" spans="1:6" s="400" customFormat="1" ht="15.75" customHeight="1">
      <c r="A257" s="482">
        <v>20828</v>
      </c>
      <c r="B257" s="482" t="s">
        <v>407</v>
      </c>
      <c r="C257" s="483">
        <f>SUM(C258:C262)</f>
        <v>381</v>
      </c>
      <c r="D257" s="481"/>
      <c r="E257" s="484"/>
      <c r="F257" s="457"/>
    </row>
    <row r="258" spans="1:6" s="400" customFormat="1" ht="15.75" customHeight="1">
      <c r="A258" s="482">
        <v>2082801</v>
      </c>
      <c r="B258" s="482" t="s">
        <v>190</v>
      </c>
      <c r="C258" s="483">
        <v>162</v>
      </c>
      <c r="D258" s="481"/>
      <c r="E258" s="484"/>
      <c r="F258" s="457"/>
    </row>
    <row r="259" spans="1:6" s="400" customFormat="1" ht="15.75" customHeight="1">
      <c r="A259" s="482">
        <v>2082802</v>
      </c>
      <c r="B259" s="482" t="s">
        <v>191</v>
      </c>
      <c r="C259" s="483">
        <v>39</v>
      </c>
      <c r="D259" s="481"/>
      <c r="E259" s="484"/>
      <c r="F259" s="457"/>
    </row>
    <row r="260" spans="1:6" s="400" customFormat="1" ht="15.75" customHeight="1">
      <c r="A260" s="482">
        <v>2082804</v>
      </c>
      <c r="B260" s="482" t="s">
        <v>408</v>
      </c>
      <c r="C260" s="483">
        <v>60</v>
      </c>
      <c r="D260" s="481"/>
      <c r="E260" s="484"/>
      <c r="F260" s="457"/>
    </row>
    <row r="261" spans="1:6" s="400" customFormat="1" ht="15.75" customHeight="1">
      <c r="A261" s="482">
        <v>2082850</v>
      </c>
      <c r="B261" s="482" t="s">
        <v>205</v>
      </c>
      <c r="C261" s="483">
        <v>82</v>
      </c>
      <c r="D261" s="481"/>
      <c r="E261" s="484"/>
      <c r="F261" s="457"/>
    </row>
    <row r="262" spans="1:6" s="400" customFormat="1" ht="15.75" customHeight="1">
      <c r="A262" s="482">
        <v>2082899</v>
      </c>
      <c r="B262" s="482" t="s">
        <v>409</v>
      </c>
      <c r="C262" s="483">
        <v>38</v>
      </c>
      <c r="D262" s="481"/>
      <c r="E262" s="484"/>
      <c r="F262" s="457"/>
    </row>
    <row r="263" spans="1:6" s="400" customFormat="1" ht="15.75" customHeight="1">
      <c r="A263" s="482">
        <v>20899</v>
      </c>
      <c r="B263" s="482" t="s">
        <v>410</v>
      </c>
      <c r="C263" s="483">
        <f>C264</f>
        <v>404</v>
      </c>
      <c r="D263" s="481"/>
      <c r="E263" s="484"/>
      <c r="F263" s="457"/>
    </row>
    <row r="264" spans="1:6" s="400" customFormat="1" ht="15.75" customHeight="1">
      <c r="A264" s="482">
        <v>2089999</v>
      </c>
      <c r="B264" s="482" t="s">
        <v>411</v>
      </c>
      <c r="C264" s="483">
        <v>404</v>
      </c>
      <c r="D264" s="481"/>
      <c r="E264" s="484"/>
      <c r="F264" s="457"/>
    </row>
    <row r="265" spans="1:6" s="400" customFormat="1" ht="15.75" customHeight="1">
      <c r="A265" s="482">
        <v>210</v>
      </c>
      <c r="B265" s="482" t="s">
        <v>412</v>
      </c>
      <c r="C265" s="483">
        <f>C266+C270+0+C275+C284+C286+C289+C294+C296+0+C299+C305+C307</f>
        <v>95787</v>
      </c>
      <c r="D265" s="481"/>
      <c r="E265" s="484"/>
      <c r="F265" s="457"/>
    </row>
    <row r="266" spans="1:6" s="400" customFormat="1" ht="15.75" customHeight="1">
      <c r="A266" s="482">
        <v>21001</v>
      </c>
      <c r="B266" s="482" t="s">
        <v>413</v>
      </c>
      <c r="C266" s="483">
        <f>SUM(C267:C269)</f>
        <v>544</v>
      </c>
      <c r="D266" s="481"/>
      <c r="E266" s="484"/>
      <c r="F266" s="457"/>
    </row>
    <row r="267" spans="1:6" s="400" customFormat="1" ht="15.75" customHeight="1">
      <c r="A267" s="482">
        <v>2100101</v>
      </c>
      <c r="B267" s="482" t="s">
        <v>190</v>
      </c>
      <c r="C267" s="483">
        <v>524</v>
      </c>
      <c r="D267" s="481"/>
      <c r="E267" s="484"/>
      <c r="F267" s="457"/>
    </row>
    <row r="268" spans="1:6" s="400" customFormat="1" ht="15.75" customHeight="1">
      <c r="A268" s="482">
        <v>2100102</v>
      </c>
      <c r="B268" s="482" t="s">
        <v>191</v>
      </c>
      <c r="C268" s="483">
        <v>8</v>
      </c>
      <c r="D268" s="481"/>
      <c r="E268" s="484"/>
      <c r="F268" s="457"/>
    </row>
    <row r="269" spans="1:6" s="400" customFormat="1" ht="15.75" customHeight="1">
      <c r="A269" s="482">
        <v>2100199</v>
      </c>
      <c r="B269" s="482" t="s">
        <v>414</v>
      </c>
      <c r="C269" s="483">
        <v>12</v>
      </c>
      <c r="D269" s="481"/>
      <c r="E269" s="484"/>
      <c r="F269" s="457"/>
    </row>
    <row r="270" spans="1:6" s="400" customFormat="1" ht="15.75" customHeight="1">
      <c r="A270" s="482">
        <v>21002</v>
      </c>
      <c r="B270" s="482" t="s">
        <v>415</v>
      </c>
      <c r="C270" s="483">
        <f>SUM(C271:C274)</f>
        <v>4059</v>
      </c>
      <c r="D270" s="481"/>
      <c r="E270" s="484"/>
      <c r="F270" s="457"/>
    </row>
    <row r="271" spans="1:6" s="400" customFormat="1" ht="15.75" customHeight="1">
      <c r="A271" s="482">
        <v>2100201</v>
      </c>
      <c r="B271" s="482" t="s">
        <v>416</v>
      </c>
      <c r="C271" s="483">
        <v>220</v>
      </c>
      <c r="D271" s="481"/>
      <c r="E271" s="484"/>
      <c r="F271" s="457"/>
    </row>
    <row r="272" spans="1:6" s="400" customFormat="1" ht="15.75" customHeight="1">
      <c r="A272" s="482">
        <v>2100202</v>
      </c>
      <c r="B272" s="482" t="s">
        <v>417</v>
      </c>
      <c r="C272" s="483">
        <v>18</v>
      </c>
      <c r="D272" s="481"/>
      <c r="E272" s="484"/>
      <c r="F272" s="457"/>
    </row>
    <row r="273" spans="1:6" s="400" customFormat="1" ht="15.75" customHeight="1">
      <c r="A273" s="482">
        <v>2100206</v>
      </c>
      <c r="B273" s="482" t="s">
        <v>418</v>
      </c>
      <c r="C273" s="483">
        <v>2649</v>
      </c>
      <c r="D273" s="481"/>
      <c r="E273" s="484"/>
      <c r="F273" s="457"/>
    </row>
    <row r="274" spans="1:6" s="400" customFormat="1" ht="15.75" customHeight="1">
      <c r="A274" s="482">
        <v>2100299</v>
      </c>
      <c r="B274" s="482" t="s">
        <v>419</v>
      </c>
      <c r="C274" s="483">
        <v>1172</v>
      </c>
      <c r="D274" s="481"/>
      <c r="E274" s="484"/>
      <c r="F274" s="457"/>
    </row>
    <row r="275" spans="1:6" s="400" customFormat="1" ht="15.75" customHeight="1">
      <c r="A275" s="482">
        <v>21004</v>
      </c>
      <c r="B275" s="482" t="s">
        <v>422</v>
      </c>
      <c r="C275" s="483">
        <f>SUM(C276:C283)</f>
        <v>5876</v>
      </c>
      <c r="D275" s="481"/>
      <c r="E275" s="484"/>
      <c r="F275" s="457"/>
    </row>
    <row r="276" spans="1:6" s="400" customFormat="1" ht="15.75" customHeight="1">
      <c r="A276" s="482">
        <v>2100401</v>
      </c>
      <c r="B276" s="482" t="s">
        <v>423</v>
      </c>
      <c r="C276" s="483">
        <v>1710</v>
      </c>
      <c r="D276" s="481"/>
      <c r="E276" s="484"/>
      <c r="F276" s="457"/>
    </row>
    <row r="277" spans="1:6" s="400" customFormat="1" ht="15.75" customHeight="1">
      <c r="A277" s="482">
        <v>2100402</v>
      </c>
      <c r="B277" s="482" t="s">
        <v>424</v>
      </c>
      <c r="C277" s="483">
        <v>284</v>
      </c>
      <c r="D277" s="481"/>
      <c r="E277" s="484"/>
      <c r="F277" s="457"/>
    </row>
    <row r="278" spans="1:6" s="400" customFormat="1" ht="15.75" customHeight="1">
      <c r="A278" s="482">
        <v>2100405</v>
      </c>
      <c r="B278" s="482" t="s">
        <v>425</v>
      </c>
      <c r="C278" s="483">
        <v>122</v>
      </c>
      <c r="D278" s="481"/>
      <c r="E278" s="484"/>
      <c r="F278" s="457"/>
    </row>
    <row r="279" spans="1:6" s="400" customFormat="1" ht="15.75" customHeight="1">
      <c r="A279" s="482">
        <v>2100406</v>
      </c>
      <c r="B279" s="482" t="s">
        <v>426</v>
      </c>
      <c r="C279" s="483">
        <v>236</v>
      </c>
      <c r="D279" s="481"/>
      <c r="E279" s="484"/>
      <c r="F279" s="457"/>
    </row>
    <row r="280" spans="1:6" s="400" customFormat="1" ht="15.75" customHeight="1">
      <c r="A280" s="482">
        <v>2100408</v>
      </c>
      <c r="B280" s="482" t="s">
        <v>427</v>
      </c>
      <c r="C280" s="483">
        <v>253</v>
      </c>
      <c r="D280" s="481"/>
      <c r="E280" s="484"/>
      <c r="F280" s="457"/>
    </row>
    <row r="281" spans="1:6" s="400" customFormat="1" ht="15.75" customHeight="1">
      <c r="A281" s="482">
        <v>2100409</v>
      </c>
      <c r="B281" s="482" t="s">
        <v>428</v>
      </c>
      <c r="C281" s="483">
        <v>199</v>
      </c>
      <c r="D281" s="481"/>
      <c r="E281" s="484"/>
      <c r="F281" s="457"/>
    </row>
    <row r="282" spans="1:6" s="400" customFormat="1" ht="15.75" customHeight="1">
      <c r="A282" s="482">
        <v>2100410</v>
      </c>
      <c r="B282" s="482" t="s">
        <v>429</v>
      </c>
      <c r="C282" s="483">
        <v>3000</v>
      </c>
      <c r="D282" s="481"/>
      <c r="E282" s="484"/>
      <c r="F282" s="457"/>
    </row>
    <row r="283" spans="1:6" s="400" customFormat="1" ht="15.75" customHeight="1">
      <c r="A283" s="482">
        <v>2100499</v>
      </c>
      <c r="B283" s="482" t="s">
        <v>430</v>
      </c>
      <c r="C283" s="483">
        <v>72</v>
      </c>
      <c r="D283" s="481"/>
      <c r="E283" s="484"/>
      <c r="F283" s="457"/>
    </row>
    <row r="284" spans="1:6" s="400" customFormat="1" ht="15.75" customHeight="1">
      <c r="A284" s="482">
        <v>21006</v>
      </c>
      <c r="B284" s="482" t="s">
        <v>431</v>
      </c>
      <c r="C284" s="483">
        <f>SUM(C285:C285)</f>
        <v>30</v>
      </c>
      <c r="D284" s="481"/>
      <c r="E284" s="484"/>
      <c r="F284" s="457"/>
    </row>
    <row r="285" spans="1:6" s="400" customFormat="1" ht="15.75" customHeight="1">
      <c r="A285" s="482">
        <v>2100601</v>
      </c>
      <c r="B285" s="482" t="s">
        <v>432</v>
      </c>
      <c r="C285" s="483">
        <v>30</v>
      </c>
      <c r="D285" s="481"/>
      <c r="E285" s="484"/>
      <c r="F285" s="457"/>
    </row>
    <row r="286" spans="1:6" s="400" customFormat="1" ht="15.75" customHeight="1">
      <c r="A286" s="482">
        <v>21007</v>
      </c>
      <c r="B286" s="482" t="s">
        <v>434</v>
      </c>
      <c r="C286" s="483">
        <f>SUM(C287:C288)</f>
        <v>161</v>
      </c>
      <c r="D286" s="481"/>
      <c r="E286" s="484"/>
      <c r="F286" s="457"/>
    </row>
    <row r="287" spans="1:6" s="400" customFormat="1" ht="15.75" customHeight="1">
      <c r="A287" s="482">
        <v>2100716</v>
      </c>
      <c r="B287" s="482" t="s">
        <v>435</v>
      </c>
      <c r="C287" s="483">
        <v>21</v>
      </c>
      <c r="D287" s="481"/>
      <c r="E287" s="484"/>
      <c r="F287" s="457"/>
    </row>
    <row r="288" spans="1:6" s="400" customFormat="1" ht="15.75" customHeight="1">
      <c r="A288" s="482">
        <v>2100799</v>
      </c>
      <c r="B288" s="482" t="s">
        <v>437</v>
      </c>
      <c r="C288" s="483">
        <v>140</v>
      </c>
      <c r="D288" s="481"/>
      <c r="E288" s="484"/>
      <c r="F288" s="457"/>
    </row>
    <row r="289" spans="1:6" s="400" customFormat="1" ht="15.75" customHeight="1">
      <c r="A289" s="482">
        <v>21011</v>
      </c>
      <c r="B289" s="482" t="s">
        <v>438</v>
      </c>
      <c r="C289" s="483">
        <f>SUM(C290:C293)</f>
        <v>4366</v>
      </c>
      <c r="D289" s="481"/>
      <c r="E289" s="484"/>
      <c r="F289" s="457"/>
    </row>
    <row r="290" spans="1:6" s="400" customFormat="1" ht="15.75" customHeight="1">
      <c r="A290" s="482">
        <v>2101101</v>
      </c>
      <c r="B290" s="482" t="s">
        <v>439</v>
      </c>
      <c r="C290" s="483">
        <v>2224</v>
      </c>
      <c r="D290" s="481"/>
      <c r="E290" s="484"/>
      <c r="F290" s="457"/>
    </row>
    <row r="291" spans="1:6" s="400" customFormat="1" ht="15.75" customHeight="1">
      <c r="A291" s="482">
        <v>2101102</v>
      </c>
      <c r="B291" s="482" t="s">
        <v>440</v>
      </c>
      <c r="C291" s="483">
        <v>937</v>
      </c>
      <c r="D291" s="481"/>
      <c r="E291" s="484"/>
      <c r="F291" s="457"/>
    </row>
    <row r="292" spans="1:6" s="400" customFormat="1" ht="15.75" customHeight="1">
      <c r="A292" s="482">
        <v>2101103</v>
      </c>
      <c r="B292" s="482" t="s">
        <v>441</v>
      </c>
      <c r="C292" s="483">
        <v>1180</v>
      </c>
      <c r="D292" s="481"/>
      <c r="E292" s="484"/>
      <c r="F292" s="457"/>
    </row>
    <row r="293" spans="1:6" s="400" customFormat="1" ht="15.75" customHeight="1">
      <c r="A293" s="482">
        <v>2101199</v>
      </c>
      <c r="B293" s="482" t="s">
        <v>442</v>
      </c>
      <c r="C293" s="483">
        <v>25</v>
      </c>
      <c r="D293" s="481"/>
      <c r="E293" s="484"/>
      <c r="F293" s="457"/>
    </row>
    <row r="294" spans="1:6" s="400" customFormat="1" ht="15.75" customHeight="1">
      <c r="A294" s="482">
        <v>21012</v>
      </c>
      <c r="B294" s="482" t="s">
        <v>443</v>
      </c>
      <c r="C294" s="483">
        <f>SUM(C295:C295)</f>
        <v>79318</v>
      </c>
      <c r="D294" s="481"/>
      <c r="E294" s="484"/>
      <c r="F294" s="457"/>
    </row>
    <row r="295" spans="1:6" s="400" customFormat="1" ht="15.75" customHeight="1">
      <c r="A295" s="482">
        <v>2101202</v>
      </c>
      <c r="B295" s="482" t="s">
        <v>444</v>
      </c>
      <c r="C295" s="483">
        <f>283+81000-1081-884</f>
        <v>79318</v>
      </c>
      <c r="D295" s="481"/>
      <c r="E295" s="484"/>
      <c r="F295" s="457"/>
    </row>
    <row r="296" spans="1:6" s="400" customFormat="1" ht="15.75" customHeight="1">
      <c r="A296" s="482">
        <v>21013</v>
      </c>
      <c r="B296" s="482" t="s">
        <v>445</v>
      </c>
      <c r="C296" s="483">
        <f>SUM(C297:C298)</f>
        <v>233</v>
      </c>
      <c r="D296" s="481"/>
      <c r="E296" s="484"/>
      <c r="F296" s="457"/>
    </row>
    <row r="297" spans="1:6" s="400" customFormat="1" ht="15.75" customHeight="1">
      <c r="A297" s="482">
        <v>2101301</v>
      </c>
      <c r="B297" s="482" t="s">
        <v>1014</v>
      </c>
      <c r="C297" s="483">
        <v>183</v>
      </c>
      <c r="D297" s="481"/>
      <c r="E297" s="484"/>
      <c r="F297" s="457"/>
    </row>
    <row r="298" spans="1:6" s="400" customFormat="1" ht="15.75" customHeight="1">
      <c r="A298" s="482">
        <v>2101399</v>
      </c>
      <c r="B298" s="482" t="s">
        <v>447</v>
      </c>
      <c r="C298" s="483">
        <v>50</v>
      </c>
      <c r="D298" s="481"/>
      <c r="E298" s="484"/>
      <c r="F298" s="457"/>
    </row>
    <row r="299" spans="1:6" s="400" customFormat="1" ht="15.75" customHeight="1">
      <c r="A299" s="482">
        <v>21015</v>
      </c>
      <c r="B299" s="482" t="s">
        <v>448</v>
      </c>
      <c r="C299" s="483">
        <f>SUM(C300:C304)</f>
        <v>726</v>
      </c>
      <c r="D299" s="481"/>
      <c r="E299" s="484"/>
      <c r="F299" s="457"/>
    </row>
    <row r="300" spans="1:6" s="400" customFormat="1" ht="15.75" customHeight="1">
      <c r="A300" s="482">
        <v>2101501</v>
      </c>
      <c r="B300" s="482" t="s">
        <v>190</v>
      </c>
      <c r="C300" s="483">
        <v>314</v>
      </c>
      <c r="D300" s="481"/>
      <c r="E300" s="484"/>
      <c r="F300" s="457"/>
    </row>
    <row r="301" spans="1:6" s="400" customFormat="1" ht="15.75" customHeight="1">
      <c r="A301" s="482">
        <v>2101505</v>
      </c>
      <c r="B301" s="482" t="s">
        <v>449</v>
      </c>
      <c r="C301" s="483">
        <v>84</v>
      </c>
      <c r="D301" s="481"/>
      <c r="E301" s="484"/>
      <c r="F301" s="457"/>
    </row>
    <row r="302" spans="1:6" s="400" customFormat="1" ht="15.75" customHeight="1">
      <c r="A302" s="482">
        <v>2101506</v>
      </c>
      <c r="B302" s="482" t="s">
        <v>450</v>
      </c>
      <c r="C302" s="483">
        <v>90</v>
      </c>
      <c r="D302" s="481"/>
      <c r="E302" s="484"/>
      <c r="F302" s="457"/>
    </row>
    <row r="303" spans="1:6" s="400" customFormat="1" ht="15.75" customHeight="1">
      <c r="A303" s="482">
        <v>2101550</v>
      </c>
      <c r="B303" s="482" t="s">
        <v>205</v>
      </c>
      <c r="C303" s="483">
        <v>191</v>
      </c>
      <c r="D303" s="481"/>
      <c r="E303" s="484"/>
      <c r="F303" s="457"/>
    </row>
    <row r="304" spans="1:6" s="400" customFormat="1" ht="15.75" customHeight="1">
      <c r="A304" s="482">
        <v>2101599</v>
      </c>
      <c r="B304" s="482" t="s">
        <v>451</v>
      </c>
      <c r="C304" s="483">
        <v>47</v>
      </c>
      <c r="D304" s="481"/>
      <c r="E304" s="484"/>
      <c r="F304" s="457"/>
    </row>
    <row r="305" spans="1:6" s="400" customFormat="1" ht="15.75" customHeight="1">
      <c r="A305" s="482">
        <v>21016</v>
      </c>
      <c r="B305" s="482" t="s">
        <v>452</v>
      </c>
      <c r="C305" s="483">
        <f>C306</f>
        <v>5</v>
      </c>
      <c r="D305" s="481"/>
      <c r="E305" s="484"/>
      <c r="F305" s="457"/>
    </row>
    <row r="306" spans="1:6" s="400" customFormat="1" ht="15.75" customHeight="1">
      <c r="A306" s="482">
        <v>2101601</v>
      </c>
      <c r="B306" s="482" t="s">
        <v>453</v>
      </c>
      <c r="C306" s="483">
        <v>5</v>
      </c>
      <c r="D306" s="481"/>
      <c r="E306" s="484"/>
      <c r="F306" s="457"/>
    </row>
    <row r="307" spans="1:6" s="400" customFormat="1" ht="15.75" customHeight="1">
      <c r="A307" s="482">
        <v>21099</v>
      </c>
      <c r="B307" s="482" t="s">
        <v>454</v>
      </c>
      <c r="C307" s="483">
        <f>C308</f>
        <v>469</v>
      </c>
      <c r="D307" s="481"/>
      <c r="E307" s="484"/>
      <c r="F307" s="457"/>
    </row>
    <row r="308" spans="1:6" s="400" customFormat="1" ht="15.75" customHeight="1">
      <c r="A308" s="482">
        <v>2109999</v>
      </c>
      <c r="B308" s="482" t="s">
        <v>455</v>
      </c>
      <c r="C308" s="483">
        <v>469</v>
      </c>
      <c r="D308" s="481"/>
      <c r="E308" s="484"/>
      <c r="F308" s="457"/>
    </row>
    <row r="309" spans="1:6" s="400" customFormat="1" ht="15.75" customHeight="1">
      <c r="A309" s="482">
        <v>211</v>
      </c>
      <c r="B309" s="482" t="s">
        <v>456</v>
      </c>
      <c r="C309" s="483">
        <f>C310+C314+C316+0+0+0+0+0+0+C320+0+0+0+C322+0</f>
        <v>18040</v>
      </c>
      <c r="D309" s="481"/>
      <c r="E309" s="484"/>
      <c r="F309" s="457"/>
    </row>
    <row r="310" spans="1:6" s="400" customFormat="1" ht="15.75" customHeight="1">
      <c r="A310" s="482">
        <v>21101</v>
      </c>
      <c r="B310" s="482" t="s">
        <v>457</v>
      </c>
      <c r="C310" s="483">
        <f>SUM(C311:C313)</f>
        <v>937</v>
      </c>
      <c r="D310" s="481"/>
      <c r="E310" s="484"/>
      <c r="F310" s="457"/>
    </row>
    <row r="311" spans="1:6" s="400" customFormat="1" ht="15.75" customHeight="1">
      <c r="A311" s="482">
        <v>2110101</v>
      </c>
      <c r="B311" s="482" t="s">
        <v>190</v>
      </c>
      <c r="C311" s="483">
        <v>549</v>
      </c>
      <c r="D311" s="481"/>
      <c r="E311" s="484"/>
      <c r="F311" s="457"/>
    </row>
    <row r="312" spans="1:6" s="400" customFormat="1" ht="15.75" customHeight="1">
      <c r="A312" s="482">
        <v>2110102</v>
      </c>
      <c r="B312" s="482" t="s">
        <v>191</v>
      </c>
      <c r="C312" s="483">
        <v>292</v>
      </c>
      <c r="D312" s="481"/>
      <c r="E312" s="484"/>
      <c r="F312" s="457"/>
    </row>
    <row r="313" spans="1:6" s="400" customFormat="1" ht="15.75" customHeight="1">
      <c r="A313" s="482">
        <v>2110199</v>
      </c>
      <c r="B313" s="482" t="s">
        <v>458</v>
      </c>
      <c r="C313" s="483">
        <v>96</v>
      </c>
      <c r="D313" s="481"/>
      <c r="E313" s="484"/>
      <c r="F313" s="457"/>
    </row>
    <row r="314" spans="1:6" s="400" customFormat="1" ht="15.75" customHeight="1">
      <c r="A314" s="482">
        <v>21102</v>
      </c>
      <c r="B314" s="482" t="s">
        <v>459</v>
      </c>
      <c r="C314" s="483">
        <f>SUM(C315:C315)</f>
        <v>243</v>
      </c>
      <c r="D314" s="481"/>
      <c r="E314" s="484"/>
      <c r="F314" s="457"/>
    </row>
    <row r="315" spans="1:6" s="400" customFormat="1" ht="15.75" customHeight="1">
      <c r="A315" s="482">
        <v>2110299</v>
      </c>
      <c r="B315" s="482" t="s">
        <v>460</v>
      </c>
      <c r="C315" s="483">
        <v>243</v>
      </c>
      <c r="D315" s="481"/>
      <c r="E315" s="484"/>
      <c r="F315" s="457"/>
    </row>
    <row r="316" spans="1:6" s="400" customFormat="1" ht="15.75" customHeight="1">
      <c r="A316" s="482">
        <v>21103</v>
      </c>
      <c r="B316" s="482" t="s">
        <v>461</v>
      </c>
      <c r="C316" s="483">
        <f>SUM(C317:C319)</f>
        <v>8174</v>
      </c>
      <c r="D316" s="481"/>
      <c r="E316" s="484"/>
      <c r="F316" s="457"/>
    </row>
    <row r="317" spans="1:6" s="400" customFormat="1" ht="15.75" customHeight="1">
      <c r="A317" s="482">
        <v>2110301</v>
      </c>
      <c r="B317" s="482" t="s">
        <v>462</v>
      </c>
      <c r="C317" s="483">
        <v>472</v>
      </c>
      <c r="D317" s="481"/>
      <c r="E317" s="484"/>
      <c r="F317" s="457"/>
    </row>
    <row r="318" spans="1:6" s="400" customFormat="1" ht="15.75" customHeight="1">
      <c r="A318" s="482">
        <v>2110302</v>
      </c>
      <c r="B318" s="482" t="s">
        <v>463</v>
      </c>
      <c r="C318" s="483">
        <v>5946</v>
      </c>
      <c r="D318" s="481"/>
      <c r="E318" s="484"/>
      <c r="F318" s="457"/>
    </row>
    <row r="319" spans="1:6" s="400" customFormat="1" ht="15.75" customHeight="1">
      <c r="A319" s="482">
        <v>2110399</v>
      </c>
      <c r="B319" s="482" t="s">
        <v>464</v>
      </c>
      <c r="C319" s="483">
        <v>1756</v>
      </c>
      <c r="D319" s="481"/>
      <c r="E319" s="484"/>
      <c r="F319" s="457"/>
    </row>
    <row r="320" spans="1:6" s="400" customFormat="1" ht="15.75" customHeight="1">
      <c r="A320" s="482">
        <v>21110</v>
      </c>
      <c r="B320" s="482" t="s">
        <v>465</v>
      </c>
      <c r="C320" s="483">
        <f>C321</f>
        <v>8486</v>
      </c>
      <c r="D320" s="481"/>
      <c r="E320" s="484"/>
      <c r="F320" s="457"/>
    </row>
    <row r="321" spans="1:6" s="400" customFormat="1" ht="15.75" customHeight="1">
      <c r="A321" s="482">
        <v>2111001</v>
      </c>
      <c r="B321" s="482" t="s">
        <v>466</v>
      </c>
      <c r="C321" s="483">
        <v>8486</v>
      </c>
      <c r="D321" s="481"/>
      <c r="E321" s="484"/>
      <c r="F321" s="457"/>
    </row>
    <row r="322" spans="1:6" s="400" customFormat="1" ht="15.75" customHeight="1">
      <c r="A322" s="482">
        <v>21114</v>
      </c>
      <c r="B322" s="482" t="s">
        <v>469</v>
      </c>
      <c r="C322" s="483">
        <f>SUM(C323:C323)</f>
        <v>200</v>
      </c>
      <c r="D322" s="481"/>
      <c r="E322" s="484"/>
      <c r="F322" s="457"/>
    </row>
    <row r="323" spans="1:6" s="400" customFormat="1" ht="15.75" customHeight="1">
      <c r="A323" s="482">
        <v>2111499</v>
      </c>
      <c r="B323" s="482" t="s">
        <v>1015</v>
      </c>
      <c r="C323" s="483">
        <v>200</v>
      </c>
      <c r="D323" s="481"/>
      <c r="E323" s="484"/>
      <c r="F323" s="457"/>
    </row>
    <row r="324" spans="1:6" s="400" customFormat="1" ht="15.75" customHeight="1">
      <c r="A324" s="482">
        <v>212</v>
      </c>
      <c r="B324" s="482" t="s">
        <v>473</v>
      </c>
      <c r="C324" s="483">
        <f>C325+C331+C333+C335+C337+C339</f>
        <v>15739</v>
      </c>
      <c r="D324" s="481"/>
      <c r="E324" s="484"/>
      <c r="F324" s="457"/>
    </row>
    <row r="325" spans="1:6" s="400" customFormat="1" ht="15.75" customHeight="1">
      <c r="A325" s="482">
        <v>21201</v>
      </c>
      <c r="B325" s="482" t="s">
        <v>474</v>
      </c>
      <c r="C325" s="483">
        <f>SUM(C326:C330)</f>
        <v>3562</v>
      </c>
      <c r="D325" s="481"/>
      <c r="E325" s="484"/>
      <c r="F325" s="457"/>
    </row>
    <row r="326" spans="1:6" s="400" customFormat="1" ht="15.75" customHeight="1">
      <c r="A326" s="482">
        <v>2120101</v>
      </c>
      <c r="B326" s="482" t="s">
        <v>190</v>
      </c>
      <c r="C326" s="483">
        <v>1471</v>
      </c>
      <c r="D326" s="481"/>
      <c r="E326" s="484"/>
      <c r="F326" s="457"/>
    </row>
    <row r="327" spans="1:6" s="400" customFormat="1" ht="15.75" customHeight="1">
      <c r="A327" s="482">
        <v>2120102</v>
      </c>
      <c r="B327" s="482" t="s">
        <v>191</v>
      </c>
      <c r="C327" s="483">
        <v>94</v>
      </c>
      <c r="D327" s="481"/>
      <c r="E327" s="484"/>
      <c r="F327" s="457"/>
    </row>
    <row r="328" spans="1:6" s="400" customFormat="1" ht="15.75" customHeight="1">
      <c r="A328" s="482">
        <v>2120104</v>
      </c>
      <c r="B328" s="482" t="s">
        <v>475</v>
      </c>
      <c r="C328" s="483">
        <v>982</v>
      </c>
      <c r="D328" s="481"/>
      <c r="E328" s="484"/>
      <c r="F328" s="457"/>
    </row>
    <row r="329" spans="1:6" s="400" customFormat="1" ht="15.75" customHeight="1">
      <c r="A329" s="482">
        <v>2120109</v>
      </c>
      <c r="B329" s="482" t="s">
        <v>476</v>
      </c>
      <c r="C329" s="483">
        <v>305</v>
      </c>
      <c r="D329" s="481"/>
      <c r="E329" s="484"/>
      <c r="F329" s="457"/>
    </row>
    <row r="330" spans="1:6" s="400" customFormat="1" ht="15.75" customHeight="1">
      <c r="A330" s="482">
        <v>2120199</v>
      </c>
      <c r="B330" s="482" t="s">
        <v>477</v>
      </c>
      <c r="C330" s="483">
        <v>710</v>
      </c>
      <c r="D330" s="481"/>
      <c r="E330" s="484"/>
      <c r="F330" s="457"/>
    </row>
    <row r="331" spans="1:6" s="400" customFormat="1" ht="15.75" customHeight="1">
      <c r="A331" s="482">
        <v>21202</v>
      </c>
      <c r="B331" s="482" t="s">
        <v>478</v>
      </c>
      <c r="C331" s="483">
        <f>C332</f>
        <v>228</v>
      </c>
      <c r="D331" s="481"/>
      <c r="E331" s="484"/>
      <c r="F331" s="457"/>
    </row>
    <row r="332" spans="1:6" s="400" customFormat="1" ht="15.75" customHeight="1">
      <c r="A332" s="482">
        <v>2120201</v>
      </c>
      <c r="B332" s="482" t="s">
        <v>479</v>
      </c>
      <c r="C332" s="483">
        <v>228</v>
      </c>
      <c r="D332" s="481"/>
      <c r="E332" s="484"/>
      <c r="F332" s="457"/>
    </row>
    <row r="333" spans="1:6" s="400" customFormat="1" ht="15.75" customHeight="1">
      <c r="A333" s="482">
        <v>21203</v>
      </c>
      <c r="B333" s="482" t="s">
        <v>480</v>
      </c>
      <c r="C333" s="483">
        <f>SUM(C334:C334)</f>
        <v>4583</v>
      </c>
      <c r="D333" s="481"/>
      <c r="E333" s="484"/>
      <c r="F333" s="457"/>
    </row>
    <row r="334" spans="1:6" s="400" customFormat="1" ht="15.75" customHeight="1">
      <c r="A334" s="482">
        <v>2120399</v>
      </c>
      <c r="B334" s="482" t="s">
        <v>482</v>
      </c>
      <c r="C334" s="483">
        <v>4583</v>
      </c>
      <c r="D334" s="481"/>
      <c r="E334" s="484"/>
      <c r="F334" s="457"/>
    </row>
    <row r="335" spans="1:6" s="400" customFormat="1" ht="15.75" customHeight="1">
      <c r="A335" s="482">
        <v>21205</v>
      </c>
      <c r="B335" s="482" t="s">
        <v>483</v>
      </c>
      <c r="C335" s="483">
        <f aca="true" t="shared" si="0" ref="C335:C339">C336</f>
        <v>5789</v>
      </c>
      <c r="D335" s="481"/>
      <c r="E335" s="484"/>
      <c r="F335" s="457"/>
    </row>
    <row r="336" spans="1:6" s="400" customFormat="1" ht="15.75" customHeight="1">
      <c r="A336" s="482">
        <v>2120501</v>
      </c>
      <c r="B336" s="482" t="s">
        <v>484</v>
      </c>
      <c r="C336" s="483">
        <v>5789</v>
      </c>
      <c r="D336" s="481"/>
      <c r="E336" s="484"/>
      <c r="F336" s="457"/>
    </row>
    <row r="337" spans="1:6" s="400" customFormat="1" ht="15.75" customHeight="1">
      <c r="A337" s="482">
        <v>21206</v>
      </c>
      <c r="B337" s="482" t="s">
        <v>485</v>
      </c>
      <c r="C337" s="483">
        <f t="shared" si="0"/>
        <v>905</v>
      </c>
      <c r="D337" s="481"/>
      <c r="E337" s="484"/>
      <c r="F337" s="457"/>
    </row>
    <row r="338" spans="1:6" s="400" customFormat="1" ht="15.75" customHeight="1">
      <c r="A338" s="482">
        <v>2120601</v>
      </c>
      <c r="B338" s="482" t="s">
        <v>486</v>
      </c>
      <c r="C338" s="483">
        <v>905</v>
      </c>
      <c r="D338" s="481"/>
      <c r="E338" s="484"/>
      <c r="F338" s="457"/>
    </row>
    <row r="339" spans="1:6" s="400" customFormat="1" ht="15.75" customHeight="1">
      <c r="A339" s="482">
        <v>21299</v>
      </c>
      <c r="B339" s="482" t="s">
        <v>487</v>
      </c>
      <c r="C339" s="483">
        <f t="shared" si="0"/>
        <v>672</v>
      </c>
      <c r="D339" s="481"/>
      <c r="E339" s="484"/>
      <c r="F339" s="457"/>
    </row>
    <row r="340" spans="1:6" s="400" customFormat="1" ht="15.75" customHeight="1">
      <c r="A340" s="482">
        <v>2129999</v>
      </c>
      <c r="B340" s="482" t="s">
        <v>488</v>
      </c>
      <c r="C340" s="483">
        <v>672</v>
      </c>
      <c r="D340" s="481"/>
      <c r="E340" s="484"/>
      <c r="F340" s="457"/>
    </row>
    <row r="341" spans="1:6" s="400" customFormat="1" ht="15.75" customHeight="1">
      <c r="A341" s="482">
        <v>213</v>
      </c>
      <c r="B341" s="482" t="s">
        <v>489</v>
      </c>
      <c r="C341" s="483">
        <f>C342+C354+C363+C376+C379+C381+0+C383</f>
        <v>12628</v>
      </c>
      <c r="D341" s="481"/>
      <c r="E341" s="484"/>
      <c r="F341" s="457"/>
    </row>
    <row r="342" spans="1:6" s="400" customFormat="1" ht="15.75" customHeight="1">
      <c r="A342" s="482">
        <v>21301</v>
      </c>
      <c r="B342" s="482" t="s">
        <v>490</v>
      </c>
      <c r="C342" s="483">
        <f>SUM(C343:C353)</f>
        <v>4680</v>
      </c>
      <c r="D342" s="481"/>
      <c r="E342" s="484"/>
      <c r="F342" s="457"/>
    </row>
    <row r="343" spans="1:6" s="400" customFormat="1" ht="15.75" customHeight="1">
      <c r="A343" s="482">
        <v>2130101</v>
      </c>
      <c r="B343" s="482" t="s">
        <v>190</v>
      </c>
      <c r="C343" s="483">
        <v>1129</v>
      </c>
      <c r="D343" s="481"/>
      <c r="E343" s="484"/>
      <c r="F343" s="457"/>
    </row>
    <row r="344" spans="1:6" s="400" customFormat="1" ht="15.75" customHeight="1">
      <c r="A344" s="482">
        <v>2130102</v>
      </c>
      <c r="B344" s="482" t="s">
        <v>191</v>
      </c>
      <c r="C344" s="483">
        <v>24</v>
      </c>
      <c r="D344" s="481"/>
      <c r="E344" s="484"/>
      <c r="F344" s="457"/>
    </row>
    <row r="345" spans="1:6" s="400" customFormat="1" ht="15.75" customHeight="1">
      <c r="A345" s="482">
        <v>2130106</v>
      </c>
      <c r="B345" s="482" t="s">
        <v>491</v>
      </c>
      <c r="C345" s="483">
        <v>10</v>
      </c>
      <c r="D345" s="481"/>
      <c r="E345" s="484"/>
      <c r="F345" s="457"/>
    </row>
    <row r="346" spans="1:6" s="400" customFormat="1" ht="15.75" customHeight="1">
      <c r="A346" s="482">
        <v>2130108</v>
      </c>
      <c r="B346" s="482" t="s">
        <v>492</v>
      </c>
      <c r="C346" s="483">
        <v>323</v>
      </c>
      <c r="D346" s="481"/>
      <c r="E346" s="484"/>
      <c r="F346" s="457"/>
    </row>
    <row r="347" spans="1:6" s="400" customFormat="1" ht="15.75" customHeight="1">
      <c r="A347" s="482">
        <v>2130109</v>
      </c>
      <c r="B347" s="482" t="s">
        <v>493</v>
      </c>
      <c r="C347" s="483">
        <v>30</v>
      </c>
      <c r="D347" s="481"/>
      <c r="E347" s="484"/>
      <c r="F347" s="457"/>
    </row>
    <row r="348" spans="1:6" s="400" customFormat="1" ht="15.75" customHeight="1">
      <c r="A348" s="482">
        <v>2130110</v>
      </c>
      <c r="B348" s="482" t="s">
        <v>494</v>
      </c>
      <c r="C348" s="483">
        <v>30</v>
      </c>
      <c r="D348" s="481"/>
      <c r="E348" s="484"/>
      <c r="F348" s="457"/>
    </row>
    <row r="349" spans="1:6" s="400" customFormat="1" ht="15.75" customHeight="1">
      <c r="A349" s="482">
        <v>2130112</v>
      </c>
      <c r="B349" s="482" t="s">
        <v>495</v>
      </c>
      <c r="C349" s="483">
        <v>45</v>
      </c>
      <c r="D349" s="481"/>
      <c r="E349" s="484"/>
      <c r="F349" s="457"/>
    </row>
    <row r="350" spans="1:6" s="400" customFormat="1" ht="15.75" customHeight="1">
      <c r="A350" s="482">
        <v>2130124</v>
      </c>
      <c r="B350" s="482" t="s">
        <v>1016</v>
      </c>
      <c r="C350" s="483">
        <v>10</v>
      </c>
      <c r="D350" s="481"/>
      <c r="E350" s="484"/>
      <c r="F350" s="457"/>
    </row>
    <row r="351" spans="1:6" s="400" customFormat="1" ht="15.75" customHeight="1">
      <c r="A351" s="482">
        <v>2130135</v>
      </c>
      <c r="B351" s="482" t="s">
        <v>1017</v>
      </c>
      <c r="C351" s="483">
        <v>315</v>
      </c>
      <c r="D351" s="481"/>
      <c r="E351" s="484"/>
      <c r="F351" s="457"/>
    </row>
    <row r="352" spans="1:6" s="400" customFormat="1" ht="15.75" customHeight="1">
      <c r="A352" s="482">
        <v>2130152</v>
      </c>
      <c r="B352" s="482" t="s">
        <v>1018</v>
      </c>
      <c r="C352" s="483">
        <v>24</v>
      </c>
      <c r="D352" s="481"/>
      <c r="E352" s="484"/>
      <c r="F352" s="457"/>
    </row>
    <row r="353" spans="1:6" s="400" customFormat="1" ht="15.75" customHeight="1">
      <c r="A353" s="482">
        <v>2130199</v>
      </c>
      <c r="B353" s="482" t="s">
        <v>500</v>
      </c>
      <c r="C353" s="483">
        <v>2740</v>
      </c>
      <c r="D353" s="481"/>
      <c r="E353" s="484"/>
      <c r="F353" s="457"/>
    </row>
    <row r="354" spans="1:6" s="400" customFormat="1" ht="15.75" customHeight="1">
      <c r="A354" s="482">
        <v>21302</v>
      </c>
      <c r="B354" s="482" t="s">
        <v>501</v>
      </c>
      <c r="C354" s="483">
        <f>SUM(C355:C362)</f>
        <v>3049</v>
      </c>
      <c r="D354" s="481"/>
      <c r="E354" s="484"/>
      <c r="F354" s="457"/>
    </row>
    <row r="355" spans="1:6" s="400" customFormat="1" ht="15.75" customHeight="1">
      <c r="A355" s="482">
        <v>2130201</v>
      </c>
      <c r="B355" s="482" t="s">
        <v>190</v>
      </c>
      <c r="C355" s="483">
        <v>26</v>
      </c>
      <c r="D355" s="481"/>
      <c r="E355" s="484"/>
      <c r="F355" s="457"/>
    </row>
    <row r="356" spans="1:6" s="400" customFormat="1" ht="15.75" customHeight="1">
      <c r="A356" s="482">
        <v>2130204</v>
      </c>
      <c r="B356" s="482" t="s">
        <v>502</v>
      </c>
      <c r="C356" s="483">
        <v>550</v>
      </c>
      <c r="D356" s="481"/>
      <c r="E356" s="484"/>
      <c r="F356" s="457"/>
    </row>
    <row r="357" spans="1:6" s="400" customFormat="1" ht="15.75" customHeight="1">
      <c r="A357" s="482">
        <v>2130205</v>
      </c>
      <c r="B357" s="482" t="s">
        <v>503</v>
      </c>
      <c r="C357" s="483">
        <v>1395</v>
      </c>
      <c r="D357" s="481"/>
      <c r="E357" s="484"/>
      <c r="F357" s="457"/>
    </row>
    <row r="358" spans="1:6" s="400" customFormat="1" ht="15.75" customHeight="1">
      <c r="A358" s="482">
        <v>2130206</v>
      </c>
      <c r="B358" s="482" t="s">
        <v>504</v>
      </c>
      <c r="C358" s="483">
        <v>58</v>
      </c>
      <c r="D358" s="481"/>
      <c r="E358" s="484"/>
      <c r="F358" s="457"/>
    </row>
    <row r="359" spans="1:6" s="400" customFormat="1" ht="15.75" customHeight="1">
      <c r="A359" s="482">
        <v>2130207</v>
      </c>
      <c r="B359" s="482" t="s">
        <v>505</v>
      </c>
      <c r="C359" s="483">
        <v>573</v>
      </c>
      <c r="D359" s="481"/>
      <c r="E359" s="484"/>
      <c r="F359" s="457"/>
    </row>
    <row r="360" spans="1:6" s="400" customFormat="1" ht="15.75" customHeight="1">
      <c r="A360" s="482">
        <v>2130209</v>
      </c>
      <c r="B360" s="482" t="s">
        <v>506</v>
      </c>
      <c r="C360" s="483">
        <v>70</v>
      </c>
      <c r="D360" s="481"/>
      <c r="E360" s="484"/>
      <c r="F360" s="457"/>
    </row>
    <row r="361" spans="1:6" s="400" customFormat="1" ht="15.75" customHeight="1">
      <c r="A361" s="482">
        <v>2130234</v>
      </c>
      <c r="B361" s="482" t="s">
        <v>508</v>
      </c>
      <c r="C361" s="483">
        <v>362</v>
      </c>
      <c r="D361" s="481"/>
      <c r="E361" s="484"/>
      <c r="F361" s="457"/>
    </row>
    <row r="362" spans="1:6" s="400" customFormat="1" ht="15.75" customHeight="1">
      <c r="A362" s="482">
        <v>2130299</v>
      </c>
      <c r="B362" s="482" t="s">
        <v>509</v>
      </c>
      <c r="C362" s="483">
        <v>15</v>
      </c>
      <c r="D362" s="481"/>
      <c r="E362" s="484"/>
      <c r="F362" s="457"/>
    </row>
    <row r="363" spans="1:6" s="400" customFormat="1" ht="15.75" customHeight="1">
      <c r="A363" s="482">
        <v>21303</v>
      </c>
      <c r="B363" s="482" t="s">
        <v>510</v>
      </c>
      <c r="C363" s="483">
        <f>SUM(C364:C375)</f>
        <v>3439</v>
      </c>
      <c r="D363" s="481"/>
      <c r="E363" s="484"/>
      <c r="F363" s="457"/>
    </row>
    <row r="364" spans="1:6" s="400" customFormat="1" ht="15.75" customHeight="1">
      <c r="A364" s="482">
        <v>2130301</v>
      </c>
      <c r="B364" s="482" t="s">
        <v>190</v>
      </c>
      <c r="C364" s="483">
        <v>383</v>
      </c>
      <c r="D364" s="481"/>
      <c r="E364" s="484"/>
      <c r="F364" s="457"/>
    </row>
    <row r="365" spans="1:6" s="400" customFormat="1" ht="15.75" customHeight="1">
      <c r="A365" s="482">
        <v>2130304</v>
      </c>
      <c r="B365" s="482" t="s">
        <v>511</v>
      </c>
      <c r="C365" s="483">
        <v>451</v>
      </c>
      <c r="D365" s="481"/>
      <c r="E365" s="484"/>
      <c r="F365" s="457"/>
    </row>
    <row r="366" spans="1:6" s="400" customFormat="1" ht="15.75" customHeight="1">
      <c r="A366" s="482">
        <v>2130305</v>
      </c>
      <c r="B366" s="482" t="s">
        <v>512</v>
      </c>
      <c r="C366" s="483">
        <v>7</v>
      </c>
      <c r="D366" s="481"/>
      <c r="E366" s="484"/>
      <c r="F366" s="457"/>
    </row>
    <row r="367" spans="1:6" s="400" customFormat="1" ht="15.75" customHeight="1">
      <c r="A367" s="482">
        <v>2130306</v>
      </c>
      <c r="B367" s="482" t="s">
        <v>513</v>
      </c>
      <c r="C367" s="483">
        <v>1176</v>
      </c>
      <c r="D367" s="481"/>
      <c r="E367" s="484"/>
      <c r="F367" s="457"/>
    </row>
    <row r="368" spans="1:6" s="400" customFormat="1" ht="15.75" customHeight="1">
      <c r="A368" s="482">
        <v>2130309</v>
      </c>
      <c r="B368" s="482" t="s">
        <v>514</v>
      </c>
      <c r="C368" s="483">
        <v>103</v>
      </c>
      <c r="D368" s="481"/>
      <c r="E368" s="484"/>
      <c r="F368" s="457"/>
    </row>
    <row r="369" spans="1:6" s="400" customFormat="1" ht="15.75" customHeight="1">
      <c r="A369" s="482">
        <v>2130311</v>
      </c>
      <c r="B369" s="482" t="s">
        <v>516</v>
      </c>
      <c r="C369" s="483">
        <v>192</v>
      </c>
      <c r="D369" s="481"/>
      <c r="E369" s="484"/>
      <c r="F369" s="457"/>
    </row>
    <row r="370" spans="1:6" s="400" customFormat="1" ht="15.75" customHeight="1">
      <c r="A370" s="482">
        <v>2130313</v>
      </c>
      <c r="B370" s="482" t="s">
        <v>517</v>
      </c>
      <c r="C370" s="483">
        <v>55</v>
      </c>
      <c r="D370" s="481"/>
      <c r="E370" s="484"/>
      <c r="F370" s="457"/>
    </row>
    <row r="371" spans="1:6" s="400" customFormat="1" ht="15.75" customHeight="1">
      <c r="A371" s="482">
        <v>2130314</v>
      </c>
      <c r="B371" s="482" t="s">
        <v>518</v>
      </c>
      <c r="C371" s="483">
        <v>50</v>
      </c>
      <c r="D371" s="481"/>
      <c r="E371" s="484"/>
      <c r="F371" s="457"/>
    </row>
    <row r="372" spans="1:6" s="400" customFormat="1" ht="15.75" customHeight="1">
      <c r="A372" s="482">
        <v>2130316</v>
      </c>
      <c r="B372" s="482" t="s">
        <v>519</v>
      </c>
      <c r="C372" s="483">
        <v>172</v>
      </c>
      <c r="D372" s="481"/>
      <c r="E372" s="484"/>
      <c r="F372" s="457"/>
    </row>
    <row r="373" spans="1:6" s="400" customFormat="1" ht="15.75" customHeight="1">
      <c r="A373" s="482">
        <v>2130317</v>
      </c>
      <c r="B373" s="482" t="s">
        <v>520</v>
      </c>
      <c r="C373" s="483">
        <v>105</v>
      </c>
      <c r="D373" s="481"/>
      <c r="E373" s="484"/>
      <c r="F373" s="457"/>
    </row>
    <row r="374" spans="1:6" s="400" customFormat="1" ht="15.75" customHeight="1">
      <c r="A374" s="482">
        <v>2130334</v>
      </c>
      <c r="B374" s="482" t="s">
        <v>523</v>
      </c>
      <c r="C374" s="483">
        <v>83</v>
      </c>
      <c r="D374" s="481"/>
      <c r="E374" s="484"/>
      <c r="F374" s="457"/>
    </row>
    <row r="375" spans="1:6" s="400" customFormat="1" ht="15.75" customHeight="1">
      <c r="A375" s="482">
        <v>2130399</v>
      </c>
      <c r="B375" s="482" t="s">
        <v>524</v>
      </c>
      <c r="C375" s="483">
        <v>662</v>
      </c>
      <c r="D375" s="481"/>
      <c r="E375" s="484"/>
      <c r="F375" s="457"/>
    </row>
    <row r="376" spans="1:6" s="400" customFormat="1" ht="15.75" customHeight="1">
      <c r="A376" s="482">
        <v>21305</v>
      </c>
      <c r="B376" s="482" t="s">
        <v>1019</v>
      </c>
      <c r="C376" s="483">
        <f>SUM(C377:C378)</f>
        <v>338</v>
      </c>
      <c r="D376" s="481"/>
      <c r="E376" s="484"/>
      <c r="F376" s="457"/>
    </row>
    <row r="377" spans="1:6" s="400" customFormat="1" ht="15.75" customHeight="1">
      <c r="A377" s="482">
        <v>2130501</v>
      </c>
      <c r="B377" s="482" t="s">
        <v>190</v>
      </c>
      <c r="C377" s="483">
        <v>248</v>
      </c>
      <c r="D377" s="481"/>
      <c r="E377" s="484"/>
      <c r="F377" s="457"/>
    </row>
    <row r="378" spans="1:6" s="400" customFormat="1" ht="15.75" customHeight="1">
      <c r="A378" s="482">
        <v>2130502</v>
      </c>
      <c r="B378" s="482" t="s">
        <v>191</v>
      </c>
      <c r="C378" s="483">
        <v>90</v>
      </c>
      <c r="D378" s="481"/>
      <c r="E378" s="484"/>
      <c r="F378" s="457"/>
    </row>
    <row r="379" spans="1:6" s="400" customFormat="1" ht="15.75" customHeight="1">
      <c r="A379" s="482">
        <v>21307</v>
      </c>
      <c r="B379" s="482" t="s">
        <v>529</v>
      </c>
      <c r="C379" s="483">
        <f aca="true" t="shared" si="1" ref="C379:C383">SUM(C380:C380)</f>
        <v>25</v>
      </c>
      <c r="D379" s="481"/>
      <c r="E379" s="484"/>
      <c r="F379" s="457"/>
    </row>
    <row r="380" spans="1:6" s="400" customFormat="1" ht="15.75" customHeight="1">
      <c r="A380" s="482">
        <v>2130799</v>
      </c>
      <c r="B380" s="482" t="s">
        <v>530</v>
      </c>
      <c r="C380" s="483">
        <v>25</v>
      </c>
      <c r="D380" s="481"/>
      <c r="E380" s="484"/>
      <c r="F380" s="457"/>
    </row>
    <row r="381" spans="1:6" s="400" customFormat="1" ht="15.75" customHeight="1">
      <c r="A381" s="482">
        <v>21308</v>
      </c>
      <c r="B381" s="482" t="s">
        <v>531</v>
      </c>
      <c r="C381" s="483">
        <f t="shared" si="1"/>
        <v>532</v>
      </c>
      <c r="D381" s="481"/>
      <c r="E381" s="484"/>
      <c r="F381" s="457"/>
    </row>
    <row r="382" spans="1:6" s="400" customFormat="1" ht="15.75" customHeight="1">
      <c r="A382" s="482">
        <v>2130804</v>
      </c>
      <c r="B382" s="482" t="s">
        <v>532</v>
      </c>
      <c r="C382" s="483">
        <v>532</v>
      </c>
      <c r="D382" s="481"/>
      <c r="E382" s="484"/>
      <c r="F382" s="457"/>
    </row>
    <row r="383" spans="1:6" s="400" customFormat="1" ht="15.75" customHeight="1">
      <c r="A383" s="482">
        <v>21399</v>
      </c>
      <c r="B383" s="482" t="s">
        <v>534</v>
      </c>
      <c r="C383" s="483">
        <f t="shared" si="1"/>
        <v>565</v>
      </c>
      <c r="D383" s="481"/>
      <c r="E383" s="484"/>
      <c r="F383" s="457"/>
    </row>
    <row r="384" spans="1:6" s="400" customFormat="1" ht="15.75" customHeight="1">
      <c r="A384" s="482">
        <v>2139999</v>
      </c>
      <c r="B384" s="482" t="s">
        <v>535</v>
      </c>
      <c r="C384" s="483">
        <v>565</v>
      </c>
      <c r="D384" s="481"/>
      <c r="E384" s="484"/>
      <c r="F384" s="457"/>
    </row>
    <row r="385" spans="1:6" s="400" customFormat="1" ht="15.75" customHeight="1">
      <c r="A385" s="482">
        <v>214</v>
      </c>
      <c r="B385" s="482" t="s">
        <v>536</v>
      </c>
      <c r="C385" s="483">
        <f>C386+0+0+C393+0+C395</f>
        <v>12208</v>
      </c>
      <c r="D385" s="481"/>
      <c r="E385" s="484"/>
      <c r="F385" s="457"/>
    </row>
    <row r="386" spans="1:6" s="400" customFormat="1" ht="15.75" customHeight="1">
      <c r="A386" s="482">
        <v>21401</v>
      </c>
      <c r="B386" s="482" t="s">
        <v>537</v>
      </c>
      <c r="C386" s="483">
        <f>SUM(C387:C392)</f>
        <v>9454</v>
      </c>
      <c r="D386" s="481"/>
      <c r="E386" s="484"/>
      <c r="F386" s="457"/>
    </row>
    <row r="387" spans="1:6" s="400" customFormat="1" ht="15.75" customHeight="1">
      <c r="A387" s="482">
        <v>2140101</v>
      </c>
      <c r="B387" s="482" t="s">
        <v>190</v>
      </c>
      <c r="C387" s="483">
        <v>1381</v>
      </c>
      <c r="D387" s="481"/>
      <c r="E387" s="484"/>
      <c r="F387" s="457"/>
    </row>
    <row r="388" spans="1:6" s="400" customFormat="1" ht="15.75" customHeight="1">
      <c r="A388" s="482">
        <v>2140102</v>
      </c>
      <c r="B388" s="482" t="s">
        <v>191</v>
      </c>
      <c r="C388" s="483">
        <v>111</v>
      </c>
      <c r="D388" s="481"/>
      <c r="E388" s="484"/>
      <c r="F388" s="457"/>
    </row>
    <row r="389" spans="1:6" s="400" customFormat="1" ht="15.75" customHeight="1">
      <c r="A389" s="482">
        <v>2140104</v>
      </c>
      <c r="B389" s="482" t="s">
        <v>538</v>
      </c>
      <c r="C389" s="483">
        <v>5079</v>
      </c>
      <c r="D389" s="481"/>
      <c r="E389" s="484"/>
      <c r="F389" s="457"/>
    </row>
    <row r="390" spans="1:6" s="400" customFormat="1" ht="15.75" customHeight="1">
      <c r="A390" s="482">
        <v>2140112</v>
      </c>
      <c r="B390" s="482" t="s">
        <v>540</v>
      </c>
      <c r="C390" s="483">
        <v>2746</v>
      </c>
      <c r="D390" s="481"/>
      <c r="E390" s="484"/>
      <c r="F390" s="457"/>
    </row>
    <row r="391" spans="1:6" s="400" customFormat="1" ht="15.75" customHeight="1">
      <c r="A391" s="482">
        <v>2140136</v>
      </c>
      <c r="B391" s="482" t="s">
        <v>542</v>
      </c>
      <c r="C391" s="483">
        <v>76</v>
      </c>
      <c r="D391" s="481"/>
      <c r="E391" s="484"/>
      <c r="F391" s="457"/>
    </row>
    <row r="392" spans="1:6" s="400" customFormat="1" ht="15.75" customHeight="1">
      <c r="A392" s="482">
        <v>2140199</v>
      </c>
      <c r="B392" s="482" t="s">
        <v>543</v>
      </c>
      <c r="C392" s="483">
        <v>61</v>
      </c>
      <c r="D392" s="481"/>
      <c r="E392" s="484"/>
      <c r="F392" s="457"/>
    </row>
    <row r="393" spans="1:6" s="400" customFormat="1" ht="15.75" customHeight="1">
      <c r="A393" s="482">
        <v>21405</v>
      </c>
      <c r="B393" s="482" t="s">
        <v>546</v>
      </c>
      <c r="C393" s="483">
        <f>SUM(C394:C394)</f>
        <v>7</v>
      </c>
      <c r="D393" s="481"/>
      <c r="E393" s="484"/>
      <c r="F393" s="457"/>
    </row>
    <row r="394" spans="1:6" s="400" customFormat="1" ht="15.75" customHeight="1">
      <c r="A394" s="482">
        <v>2140504</v>
      </c>
      <c r="B394" s="482" t="s">
        <v>547</v>
      </c>
      <c r="C394" s="483">
        <v>7</v>
      </c>
      <c r="D394" s="481"/>
      <c r="E394" s="484"/>
      <c r="F394" s="457"/>
    </row>
    <row r="395" spans="1:6" s="400" customFormat="1" ht="15.75" customHeight="1">
      <c r="A395" s="482">
        <v>21499</v>
      </c>
      <c r="B395" s="482" t="s">
        <v>548</v>
      </c>
      <c r="C395" s="483">
        <f>SUM(C396:C397)</f>
        <v>2747</v>
      </c>
      <c r="D395" s="481"/>
      <c r="E395" s="484"/>
      <c r="F395" s="457"/>
    </row>
    <row r="396" spans="1:6" s="400" customFormat="1" ht="15.75" customHeight="1">
      <c r="A396" s="482">
        <v>2149901</v>
      </c>
      <c r="B396" s="482" t="s">
        <v>549</v>
      </c>
      <c r="C396" s="483">
        <v>2114</v>
      </c>
      <c r="D396" s="481"/>
      <c r="E396" s="484"/>
      <c r="F396" s="457"/>
    </row>
    <row r="397" spans="1:6" s="400" customFormat="1" ht="15.75" customHeight="1">
      <c r="A397" s="482">
        <v>2149999</v>
      </c>
      <c r="B397" s="482" t="s">
        <v>550</v>
      </c>
      <c r="C397" s="483">
        <v>633</v>
      </c>
      <c r="D397" s="481"/>
      <c r="E397" s="484"/>
      <c r="F397" s="457"/>
    </row>
    <row r="398" spans="1:6" s="400" customFormat="1" ht="15.75" customHeight="1">
      <c r="A398" s="482">
        <v>215</v>
      </c>
      <c r="B398" s="482" t="s">
        <v>551</v>
      </c>
      <c r="C398" s="483">
        <f>0+C399+0+C401+C404+C407+0</f>
        <v>7694</v>
      </c>
      <c r="D398" s="481"/>
      <c r="E398" s="484"/>
      <c r="F398" s="457"/>
    </row>
    <row r="399" spans="1:6" s="400" customFormat="1" ht="15.75" customHeight="1">
      <c r="A399" s="482">
        <v>21502</v>
      </c>
      <c r="B399" s="482" t="s">
        <v>552</v>
      </c>
      <c r="C399" s="483">
        <f>SUM(C400:C400)</f>
        <v>780</v>
      </c>
      <c r="D399" s="481"/>
      <c r="E399" s="484"/>
      <c r="F399" s="457"/>
    </row>
    <row r="400" spans="1:6" s="400" customFormat="1" ht="15.75" customHeight="1">
      <c r="A400" s="482">
        <v>2150299</v>
      </c>
      <c r="B400" s="482" t="s">
        <v>553</v>
      </c>
      <c r="C400" s="483">
        <v>780</v>
      </c>
      <c r="D400" s="481"/>
      <c r="E400" s="484"/>
      <c r="F400" s="457"/>
    </row>
    <row r="401" spans="1:6" s="400" customFormat="1" ht="15.75" customHeight="1">
      <c r="A401" s="482">
        <v>21505</v>
      </c>
      <c r="B401" s="482" t="s">
        <v>554</v>
      </c>
      <c r="C401" s="483">
        <f>SUM(C402:C403)</f>
        <v>541</v>
      </c>
      <c r="D401" s="481"/>
      <c r="E401" s="484"/>
      <c r="F401" s="457"/>
    </row>
    <row r="402" spans="1:6" s="400" customFormat="1" ht="15.75" customHeight="1">
      <c r="A402" s="482">
        <v>2150501</v>
      </c>
      <c r="B402" s="482" t="s">
        <v>190</v>
      </c>
      <c r="C402" s="483">
        <v>487</v>
      </c>
      <c r="D402" s="481"/>
      <c r="E402" s="484"/>
      <c r="F402" s="457"/>
    </row>
    <row r="403" spans="1:6" s="400" customFormat="1" ht="15.75" customHeight="1">
      <c r="A403" s="482">
        <v>2150502</v>
      </c>
      <c r="B403" s="482" t="s">
        <v>191</v>
      </c>
      <c r="C403" s="483">
        <v>54</v>
      </c>
      <c r="D403" s="481"/>
      <c r="E403" s="484"/>
      <c r="F403" s="457"/>
    </row>
    <row r="404" spans="1:6" s="400" customFormat="1" ht="15.75" customHeight="1">
      <c r="A404" s="482">
        <v>21507</v>
      </c>
      <c r="B404" s="482" t="s">
        <v>556</v>
      </c>
      <c r="C404" s="483">
        <f>SUM(C405:C406)</f>
        <v>293</v>
      </c>
      <c r="D404" s="481"/>
      <c r="E404" s="484"/>
      <c r="F404" s="457"/>
    </row>
    <row r="405" spans="1:6" s="400" customFormat="1" ht="15.75" customHeight="1">
      <c r="A405" s="482">
        <v>2150701</v>
      </c>
      <c r="B405" s="482" t="s">
        <v>190</v>
      </c>
      <c r="C405" s="483">
        <v>284</v>
      </c>
      <c r="D405" s="481"/>
      <c r="E405" s="484"/>
      <c r="F405" s="457"/>
    </row>
    <row r="406" spans="1:6" s="400" customFormat="1" ht="15.75" customHeight="1">
      <c r="A406" s="482">
        <v>2150702</v>
      </c>
      <c r="B406" s="482" t="s">
        <v>191</v>
      </c>
      <c r="C406" s="483">
        <v>9</v>
      </c>
      <c r="D406" s="481"/>
      <c r="E406" s="484"/>
      <c r="F406" s="457"/>
    </row>
    <row r="407" spans="1:6" s="400" customFormat="1" ht="15.75" customHeight="1">
      <c r="A407" s="482">
        <v>21508</v>
      </c>
      <c r="B407" s="482" t="s">
        <v>557</v>
      </c>
      <c r="C407" s="483">
        <f>SUM(C408:C408)</f>
        <v>6080</v>
      </c>
      <c r="D407" s="481"/>
      <c r="E407" s="484"/>
      <c r="F407" s="457"/>
    </row>
    <row r="408" spans="1:6" s="400" customFormat="1" ht="15.75" customHeight="1">
      <c r="A408" s="482">
        <v>2150805</v>
      </c>
      <c r="B408" s="482" t="s">
        <v>558</v>
      </c>
      <c r="C408" s="483">
        <v>6080</v>
      </c>
      <c r="D408" s="481"/>
      <c r="E408" s="484"/>
      <c r="F408" s="457"/>
    </row>
    <row r="409" spans="1:6" s="400" customFormat="1" ht="15.75" customHeight="1">
      <c r="A409" s="482">
        <v>216</v>
      </c>
      <c r="B409" s="482" t="s">
        <v>559</v>
      </c>
      <c r="C409" s="483">
        <f>C410+C415+C417</f>
        <v>5695</v>
      </c>
      <c r="D409" s="481"/>
      <c r="E409" s="484"/>
      <c r="F409" s="457"/>
    </row>
    <row r="410" spans="1:6" s="400" customFormat="1" ht="15.75" customHeight="1">
      <c r="A410" s="482">
        <v>21602</v>
      </c>
      <c r="B410" s="482" t="s">
        <v>560</v>
      </c>
      <c r="C410" s="483">
        <f>SUM(C411:C414)</f>
        <v>1549</v>
      </c>
      <c r="D410" s="481"/>
      <c r="E410" s="484"/>
      <c r="F410" s="457"/>
    </row>
    <row r="411" spans="1:6" s="400" customFormat="1" ht="15.75" customHeight="1">
      <c r="A411" s="482">
        <v>2160201</v>
      </c>
      <c r="B411" s="482" t="s">
        <v>190</v>
      </c>
      <c r="C411" s="483">
        <v>611</v>
      </c>
      <c r="D411" s="481"/>
      <c r="E411" s="484"/>
      <c r="F411" s="457"/>
    </row>
    <row r="412" spans="1:6" s="400" customFormat="1" ht="15.75" customHeight="1">
      <c r="A412" s="482">
        <v>2160202</v>
      </c>
      <c r="B412" s="482" t="s">
        <v>191</v>
      </c>
      <c r="C412" s="483">
        <v>10</v>
      </c>
      <c r="D412" s="481"/>
      <c r="E412" s="484"/>
      <c r="F412" s="457"/>
    </row>
    <row r="413" spans="1:6" s="400" customFormat="1" ht="15.75" customHeight="1">
      <c r="A413" s="482">
        <v>2160250</v>
      </c>
      <c r="B413" s="482" t="s">
        <v>205</v>
      </c>
      <c r="C413" s="483">
        <v>48</v>
      </c>
      <c r="D413" s="481"/>
      <c r="E413" s="484"/>
      <c r="F413" s="457"/>
    </row>
    <row r="414" spans="1:6" s="400" customFormat="1" ht="15.75" customHeight="1">
      <c r="A414" s="482">
        <v>2160299</v>
      </c>
      <c r="B414" s="482" t="s">
        <v>561</v>
      </c>
      <c r="C414" s="483">
        <v>880</v>
      </c>
      <c r="D414" s="481"/>
      <c r="E414" s="484"/>
      <c r="F414" s="457"/>
    </row>
    <row r="415" spans="1:6" s="400" customFormat="1" ht="15.75" customHeight="1">
      <c r="A415" s="482">
        <v>21606</v>
      </c>
      <c r="B415" s="482" t="s">
        <v>562</v>
      </c>
      <c r="C415" s="483">
        <f>SUM(C416:C416)</f>
        <v>663</v>
      </c>
      <c r="D415" s="481"/>
      <c r="E415" s="484"/>
      <c r="F415" s="457"/>
    </row>
    <row r="416" spans="1:6" s="400" customFormat="1" ht="15.75" customHeight="1">
      <c r="A416" s="482">
        <v>2160699</v>
      </c>
      <c r="B416" s="482" t="s">
        <v>563</v>
      </c>
      <c r="C416" s="483">
        <v>663</v>
      </c>
      <c r="D416" s="481"/>
      <c r="E416" s="484"/>
      <c r="F416" s="457"/>
    </row>
    <row r="417" spans="1:6" s="400" customFormat="1" ht="15.75" customHeight="1">
      <c r="A417" s="482">
        <v>21699</v>
      </c>
      <c r="B417" s="482" t="s">
        <v>564</v>
      </c>
      <c r="C417" s="483">
        <f>SUM(C418:C418)</f>
        <v>3483</v>
      </c>
      <c r="D417" s="481"/>
      <c r="E417" s="484"/>
      <c r="F417" s="457"/>
    </row>
    <row r="418" spans="1:6" s="400" customFormat="1" ht="15.75" customHeight="1">
      <c r="A418" s="482">
        <v>2169999</v>
      </c>
      <c r="B418" s="482" t="s">
        <v>565</v>
      </c>
      <c r="C418" s="483">
        <v>3483</v>
      </c>
      <c r="D418" s="481"/>
      <c r="E418" s="484"/>
      <c r="F418" s="457"/>
    </row>
    <row r="419" spans="1:6" s="400" customFormat="1" ht="15.75" customHeight="1">
      <c r="A419" s="482">
        <v>217</v>
      </c>
      <c r="B419" s="482" t="s">
        <v>566</v>
      </c>
      <c r="C419" s="483">
        <f>0+0+0+0+C420</f>
        <v>10</v>
      </c>
      <c r="D419" s="481"/>
      <c r="E419" s="484"/>
      <c r="F419" s="457"/>
    </row>
    <row r="420" spans="1:6" s="400" customFormat="1" ht="15.75" customHeight="1">
      <c r="A420" s="482">
        <v>21799</v>
      </c>
      <c r="B420" s="482" t="s">
        <v>1020</v>
      </c>
      <c r="C420" s="483">
        <f>0+C421</f>
        <v>10</v>
      </c>
      <c r="D420" s="481"/>
      <c r="E420" s="484"/>
      <c r="F420" s="457"/>
    </row>
    <row r="421" spans="1:6" s="400" customFormat="1" ht="15.75" customHeight="1">
      <c r="A421" s="482">
        <v>2179999</v>
      </c>
      <c r="B421" s="482" t="s">
        <v>1021</v>
      </c>
      <c r="C421" s="483">
        <v>10</v>
      </c>
      <c r="D421" s="481"/>
      <c r="E421" s="484"/>
      <c r="F421" s="457"/>
    </row>
    <row r="422" spans="1:6" s="400" customFormat="1" ht="15.75" customHeight="1">
      <c r="A422" s="482">
        <v>219</v>
      </c>
      <c r="B422" s="482" t="s">
        <v>569</v>
      </c>
      <c r="C422" s="483">
        <f>SUM(C423:C423)</f>
        <v>140</v>
      </c>
      <c r="D422" s="481"/>
      <c r="E422" s="484"/>
      <c r="F422" s="457"/>
    </row>
    <row r="423" spans="1:6" s="400" customFormat="1" ht="15.75" customHeight="1">
      <c r="A423" s="482">
        <v>21901</v>
      </c>
      <c r="B423" s="482" t="s">
        <v>570</v>
      </c>
      <c r="C423" s="483">
        <v>140</v>
      </c>
      <c r="D423" s="481"/>
      <c r="E423" s="484"/>
      <c r="F423" s="457"/>
    </row>
    <row r="424" spans="1:6" s="400" customFormat="1" ht="15.75" customHeight="1">
      <c r="A424" s="482">
        <v>220</v>
      </c>
      <c r="B424" s="482" t="s">
        <v>572</v>
      </c>
      <c r="C424" s="483">
        <f>C425+C430+0</f>
        <v>6315</v>
      </c>
      <c r="D424" s="481"/>
      <c r="E424" s="484"/>
      <c r="F424" s="457"/>
    </row>
    <row r="425" spans="1:6" s="400" customFormat="1" ht="15.75" customHeight="1">
      <c r="A425" s="482">
        <v>22001</v>
      </c>
      <c r="B425" s="482" t="s">
        <v>573</v>
      </c>
      <c r="C425" s="483">
        <f>SUM(C426:C429)</f>
        <v>6130</v>
      </c>
      <c r="D425" s="481"/>
      <c r="E425" s="484"/>
      <c r="F425" s="457"/>
    </row>
    <row r="426" spans="1:6" s="400" customFormat="1" ht="15.75" customHeight="1">
      <c r="A426" s="482">
        <v>2200101</v>
      </c>
      <c r="B426" s="482" t="s">
        <v>190</v>
      </c>
      <c r="C426" s="483">
        <v>666</v>
      </c>
      <c r="D426" s="481"/>
      <c r="E426" s="484"/>
      <c r="F426" s="457"/>
    </row>
    <row r="427" spans="1:6" s="400" customFormat="1" ht="15.75" customHeight="1">
      <c r="A427" s="482">
        <v>2200129</v>
      </c>
      <c r="B427" s="482" t="s">
        <v>574</v>
      </c>
      <c r="C427" s="483">
        <v>18</v>
      </c>
      <c r="D427" s="481"/>
      <c r="E427" s="484"/>
      <c r="F427" s="457"/>
    </row>
    <row r="428" spans="1:6" s="400" customFormat="1" ht="15.75" customHeight="1">
      <c r="A428" s="482">
        <v>2200150</v>
      </c>
      <c r="B428" s="482" t="s">
        <v>205</v>
      </c>
      <c r="C428" s="483">
        <v>1306</v>
      </c>
      <c r="D428" s="481"/>
      <c r="E428" s="484"/>
      <c r="F428" s="457"/>
    </row>
    <row r="429" spans="1:6" s="400" customFormat="1" ht="15.75" customHeight="1">
      <c r="A429" s="482">
        <v>2200199</v>
      </c>
      <c r="B429" s="482" t="s">
        <v>575</v>
      </c>
      <c r="C429" s="483">
        <v>4140</v>
      </c>
      <c r="D429" s="481"/>
      <c r="E429" s="484"/>
      <c r="F429" s="457"/>
    </row>
    <row r="430" spans="1:6" s="400" customFormat="1" ht="15.75" customHeight="1">
      <c r="A430" s="482">
        <v>22005</v>
      </c>
      <c r="B430" s="482" t="s">
        <v>576</v>
      </c>
      <c r="C430" s="483">
        <f>SUM(C431:C432)</f>
        <v>185</v>
      </c>
      <c r="D430" s="481"/>
      <c r="E430" s="484"/>
      <c r="F430" s="457"/>
    </row>
    <row r="431" spans="1:6" s="400" customFormat="1" ht="15.75" customHeight="1">
      <c r="A431" s="482">
        <v>2200510</v>
      </c>
      <c r="B431" s="482" t="s">
        <v>578</v>
      </c>
      <c r="C431" s="483">
        <v>80</v>
      </c>
      <c r="D431" s="481"/>
      <c r="E431" s="484"/>
      <c r="F431" s="457"/>
    </row>
    <row r="432" spans="1:6" s="400" customFormat="1" ht="15.75" customHeight="1">
      <c r="A432" s="482">
        <v>2200599</v>
      </c>
      <c r="B432" s="482" t="s">
        <v>580</v>
      </c>
      <c r="C432" s="483">
        <v>105</v>
      </c>
      <c r="D432" s="481"/>
      <c r="E432" s="484"/>
      <c r="F432" s="457"/>
    </row>
    <row r="433" spans="1:6" s="400" customFormat="1" ht="15.75" customHeight="1">
      <c r="A433" s="482">
        <v>221</v>
      </c>
      <c r="B433" s="482" t="s">
        <v>581</v>
      </c>
      <c r="C433" s="483">
        <f>SUM(C434,C439,C442)</f>
        <v>16198</v>
      </c>
      <c r="D433" s="481"/>
      <c r="E433" s="484"/>
      <c r="F433" s="457"/>
    </row>
    <row r="434" spans="1:6" s="400" customFormat="1" ht="15.75" customHeight="1">
      <c r="A434" s="482">
        <v>22101</v>
      </c>
      <c r="B434" s="482" t="s">
        <v>582</v>
      </c>
      <c r="C434" s="483">
        <f>SUM(C435:C438)</f>
        <v>7295</v>
      </c>
      <c r="D434" s="481"/>
      <c r="E434" s="484"/>
      <c r="F434" s="457"/>
    </row>
    <row r="435" spans="1:6" s="400" customFormat="1" ht="15.75" customHeight="1">
      <c r="A435" s="482">
        <v>2210103</v>
      </c>
      <c r="B435" s="482" t="s">
        <v>1022</v>
      </c>
      <c r="C435" s="483">
        <v>4000</v>
      </c>
      <c r="D435" s="481"/>
      <c r="E435" s="484"/>
      <c r="F435" s="457"/>
    </row>
    <row r="436" spans="1:6" s="400" customFormat="1" ht="15.75" customHeight="1">
      <c r="A436" s="482">
        <v>2210106</v>
      </c>
      <c r="B436" s="482" t="s">
        <v>583</v>
      </c>
      <c r="C436" s="483">
        <v>402</v>
      </c>
      <c r="D436" s="481"/>
      <c r="E436" s="484"/>
      <c r="F436" s="457"/>
    </row>
    <row r="437" spans="1:6" s="400" customFormat="1" ht="15.75" customHeight="1">
      <c r="A437" s="482">
        <v>2210108</v>
      </c>
      <c r="B437" s="482" t="s">
        <v>585</v>
      </c>
      <c r="C437" s="483">
        <v>2386</v>
      </c>
      <c r="D437" s="481"/>
      <c r="E437" s="484"/>
      <c r="F437" s="457"/>
    </row>
    <row r="438" spans="1:6" s="400" customFormat="1" ht="15.75" customHeight="1">
      <c r="A438" s="482">
        <v>2210199</v>
      </c>
      <c r="B438" s="482" t="s">
        <v>1023</v>
      </c>
      <c r="C438" s="483">
        <v>507</v>
      </c>
      <c r="D438" s="481"/>
      <c r="E438" s="484"/>
      <c r="F438" s="457"/>
    </row>
    <row r="439" spans="1:6" s="400" customFormat="1" ht="15.75" customHeight="1">
      <c r="A439" s="482">
        <v>22102</v>
      </c>
      <c r="B439" s="482" t="s">
        <v>586</v>
      </c>
      <c r="C439" s="483">
        <f>SUM(C440:C441)</f>
        <v>7560</v>
      </c>
      <c r="D439" s="481"/>
      <c r="E439" s="484"/>
      <c r="F439" s="457"/>
    </row>
    <row r="440" spans="1:6" s="400" customFormat="1" ht="15.75" customHeight="1">
      <c r="A440" s="482">
        <v>2210201</v>
      </c>
      <c r="B440" s="482" t="s">
        <v>587</v>
      </c>
      <c r="C440" s="483">
        <v>6622</v>
      </c>
      <c r="D440" s="481"/>
      <c r="E440" s="484"/>
      <c r="F440" s="457"/>
    </row>
    <row r="441" spans="1:6" s="400" customFormat="1" ht="15.75" customHeight="1">
      <c r="A441" s="482">
        <v>2210202</v>
      </c>
      <c r="B441" s="482" t="s">
        <v>588</v>
      </c>
      <c r="C441" s="483">
        <v>938</v>
      </c>
      <c r="D441" s="481"/>
      <c r="E441" s="484"/>
      <c r="F441" s="457"/>
    </row>
    <row r="442" spans="1:6" s="400" customFormat="1" ht="15.75" customHeight="1">
      <c r="A442" s="482">
        <v>22103</v>
      </c>
      <c r="B442" s="482" t="s">
        <v>589</v>
      </c>
      <c r="C442" s="483">
        <f>SUM(C443:C443)</f>
        <v>1343</v>
      </c>
      <c r="D442" s="481"/>
      <c r="E442" s="484"/>
      <c r="F442" s="457"/>
    </row>
    <row r="443" spans="1:6" s="400" customFormat="1" ht="15.75" customHeight="1">
      <c r="A443" s="482">
        <v>2210302</v>
      </c>
      <c r="B443" s="482" t="s">
        <v>590</v>
      </c>
      <c r="C443" s="483">
        <v>1343</v>
      </c>
      <c r="D443" s="481"/>
      <c r="E443" s="484"/>
      <c r="F443" s="457"/>
    </row>
    <row r="444" spans="1:6" s="400" customFormat="1" ht="15.75" customHeight="1">
      <c r="A444" s="482">
        <v>222</v>
      </c>
      <c r="B444" s="482" t="s">
        <v>591</v>
      </c>
      <c r="C444" s="483">
        <f>C445+0+C449+0</f>
        <v>1443</v>
      </c>
      <c r="D444" s="481"/>
      <c r="E444" s="484"/>
      <c r="F444" s="457"/>
    </row>
    <row r="445" spans="1:6" s="400" customFormat="1" ht="15.75" customHeight="1">
      <c r="A445" s="482">
        <v>22201</v>
      </c>
      <c r="B445" s="482" t="s">
        <v>592</v>
      </c>
      <c r="C445" s="483">
        <f>SUM(C446:C448)</f>
        <v>1148</v>
      </c>
      <c r="D445" s="481"/>
      <c r="E445" s="484"/>
      <c r="F445" s="457"/>
    </row>
    <row r="446" spans="1:6" s="400" customFormat="1" ht="15.75" customHeight="1">
      <c r="A446" s="482">
        <v>2220112</v>
      </c>
      <c r="B446" s="482" t="s">
        <v>593</v>
      </c>
      <c r="C446" s="483">
        <v>5</v>
      </c>
      <c r="D446" s="481"/>
      <c r="E446" s="484"/>
      <c r="F446" s="457"/>
    </row>
    <row r="447" spans="1:6" s="400" customFormat="1" ht="15.75" customHeight="1">
      <c r="A447" s="482">
        <v>2220150</v>
      </c>
      <c r="B447" s="482" t="s">
        <v>205</v>
      </c>
      <c r="C447" s="483">
        <v>26</v>
      </c>
      <c r="D447" s="481"/>
      <c r="E447" s="484"/>
      <c r="F447" s="457"/>
    </row>
    <row r="448" spans="1:6" s="400" customFormat="1" ht="15.75" customHeight="1">
      <c r="A448" s="482">
        <v>2220199</v>
      </c>
      <c r="B448" s="482" t="s">
        <v>594</v>
      </c>
      <c r="C448" s="483">
        <v>1117</v>
      </c>
      <c r="D448" s="481"/>
      <c r="E448" s="484"/>
      <c r="F448" s="457"/>
    </row>
    <row r="449" spans="1:6" s="400" customFormat="1" ht="15.75" customHeight="1">
      <c r="A449" s="482">
        <v>22204</v>
      </c>
      <c r="B449" s="482" t="s">
        <v>595</v>
      </c>
      <c r="C449" s="483">
        <f>SUM(C450:C450)</f>
        <v>295</v>
      </c>
      <c r="D449" s="481"/>
      <c r="E449" s="484"/>
      <c r="F449" s="457"/>
    </row>
    <row r="450" spans="1:6" s="400" customFormat="1" ht="15.75" customHeight="1">
      <c r="A450" s="482">
        <v>2220401</v>
      </c>
      <c r="B450" s="482" t="s">
        <v>596</v>
      </c>
      <c r="C450" s="483">
        <v>295</v>
      </c>
      <c r="D450" s="481"/>
      <c r="E450" s="484"/>
      <c r="F450" s="457"/>
    </row>
    <row r="451" spans="1:6" s="400" customFormat="1" ht="15.75" customHeight="1">
      <c r="A451" s="482">
        <v>224</v>
      </c>
      <c r="B451" s="482" t="s">
        <v>597</v>
      </c>
      <c r="C451" s="483">
        <f>C452+C458+0+C461+C463+C466+0</f>
        <v>3218</v>
      </c>
      <c r="D451" s="481"/>
      <c r="E451" s="484"/>
      <c r="F451" s="457"/>
    </row>
    <row r="452" spans="1:6" s="400" customFormat="1" ht="15.75" customHeight="1">
      <c r="A452" s="482">
        <v>22401</v>
      </c>
      <c r="B452" s="482" t="s">
        <v>598</v>
      </c>
      <c r="C452" s="483">
        <f>SUM(C453:C457)</f>
        <v>880</v>
      </c>
      <c r="D452" s="481"/>
      <c r="E452" s="484"/>
      <c r="F452" s="457"/>
    </row>
    <row r="453" spans="1:6" s="400" customFormat="1" ht="15.75" customHeight="1">
      <c r="A453" s="482">
        <v>2240101</v>
      </c>
      <c r="B453" s="482" t="s">
        <v>190</v>
      </c>
      <c r="C453" s="483">
        <v>496</v>
      </c>
      <c r="D453" s="481"/>
      <c r="E453" s="484"/>
      <c r="F453" s="457"/>
    </row>
    <row r="454" spans="1:6" s="400" customFormat="1" ht="15.75" customHeight="1">
      <c r="A454" s="482">
        <v>2240102</v>
      </c>
      <c r="B454" s="482" t="s">
        <v>191</v>
      </c>
      <c r="C454" s="483">
        <v>5</v>
      </c>
      <c r="D454" s="481"/>
      <c r="E454" s="484"/>
      <c r="F454" s="457"/>
    </row>
    <row r="455" spans="1:6" s="400" customFormat="1" ht="15.75" customHeight="1">
      <c r="A455" s="482">
        <v>2240109</v>
      </c>
      <c r="B455" s="482" t="s">
        <v>602</v>
      </c>
      <c r="C455" s="483">
        <v>109</v>
      </c>
      <c r="D455" s="481"/>
      <c r="E455" s="484"/>
      <c r="F455" s="457"/>
    </row>
    <row r="456" spans="1:6" s="400" customFormat="1" ht="15.75" customHeight="1">
      <c r="A456" s="482">
        <v>2240150</v>
      </c>
      <c r="B456" s="482" t="s">
        <v>205</v>
      </c>
      <c r="C456" s="483">
        <v>255</v>
      </c>
      <c r="D456" s="481"/>
      <c r="E456" s="484"/>
      <c r="F456" s="457"/>
    </row>
    <row r="457" spans="1:6" s="400" customFormat="1" ht="15.75" customHeight="1">
      <c r="A457" s="482">
        <v>2240199</v>
      </c>
      <c r="B457" s="482" t="s">
        <v>603</v>
      </c>
      <c r="C457" s="483">
        <v>15</v>
      </c>
      <c r="D457" s="481"/>
      <c r="E457" s="484"/>
      <c r="F457" s="457"/>
    </row>
    <row r="458" spans="1:6" s="400" customFormat="1" ht="15.75" customHeight="1">
      <c r="A458" s="482">
        <v>22402</v>
      </c>
      <c r="B458" s="482" t="s">
        <v>604</v>
      </c>
      <c r="C458" s="483">
        <f>SUM(C459:C460)</f>
        <v>1754</v>
      </c>
      <c r="D458" s="481"/>
      <c r="E458" s="484"/>
      <c r="F458" s="457"/>
    </row>
    <row r="459" spans="1:6" s="400" customFormat="1" ht="15.75" customHeight="1">
      <c r="A459" s="482">
        <v>2240201</v>
      </c>
      <c r="B459" s="482" t="s">
        <v>190</v>
      </c>
      <c r="C459" s="483">
        <v>1474</v>
      </c>
      <c r="D459" s="481"/>
      <c r="E459" s="484"/>
      <c r="F459" s="457"/>
    </row>
    <row r="460" spans="1:6" s="400" customFormat="1" ht="15.75" customHeight="1">
      <c r="A460" s="482">
        <v>2240204</v>
      </c>
      <c r="B460" s="482" t="s">
        <v>605</v>
      </c>
      <c r="C460" s="483">
        <v>280</v>
      </c>
      <c r="D460" s="481"/>
      <c r="E460" s="484"/>
      <c r="F460" s="457"/>
    </row>
    <row r="461" spans="1:6" s="400" customFormat="1" ht="15.75" customHeight="1">
      <c r="A461" s="482">
        <v>22405</v>
      </c>
      <c r="B461" s="482" t="s">
        <v>607</v>
      </c>
      <c r="C461" s="483">
        <f>SUM(C462:C462)</f>
        <v>4</v>
      </c>
      <c r="D461" s="481"/>
      <c r="E461" s="484"/>
      <c r="F461" s="457"/>
    </row>
    <row r="462" spans="1:6" s="400" customFormat="1" ht="15.75" customHeight="1">
      <c r="A462" s="482">
        <v>2240599</v>
      </c>
      <c r="B462" s="482" t="s">
        <v>608</v>
      </c>
      <c r="C462" s="483">
        <v>4</v>
      </c>
      <c r="D462" s="481"/>
      <c r="E462" s="484"/>
      <c r="F462" s="457"/>
    </row>
    <row r="463" spans="1:6" s="400" customFormat="1" ht="15.75" customHeight="1">
      <c r="A463" s="482">
        <v>22406</v>
      </c>
      <c r="B463" s="482" t="s">
        <v>609</v>
      </c>
      <c r="C463" s="483">
        <f>SUM(C464:C465)</f>
        <v>370</v>
      </c>
      <c r="D463" s="481"/>
      <c r="E463" s="484"/>
      <c r="F463" s="457"/>
    </row>
    <row r="464" spans="1:6" s="400" customFormat="1" ht="15.75" customHeight="1">
      <c r="A464" s="482">
        <v>2240601</v>
      </c>
      <c r="B464" s="482" t="s">
        <v>610</v>
      </c>
      <c r="C464" s="483">
        <v>330</v>
      </c>
      <c r="D464" s="481"/>
      <c r="E464" s="484"/>
      <c r="F464" s="457"/>
    </row>
    <row r="465" spans="1:6" s="400" customFormat="1" ht="15.75" customHeight="1">
      <c r="A465" s="482">
        <v>2240602</v>
      </c>
      <c r="B465" s="482" t="s">
        <v>1024</v>
      </c>
      <c r="C465" s="483">
        <v>40</v>
      </c>
      <c r="D465" s="481"/>
      <c r="E465" s="484"/>
      <c r="F465" s="457"/>
    </row>
    <row r="466" spans="1:6" s="400" customFormat="1" ht="15.75" customHeight="1">
      <c r="A466" s="482">
        <v>22407</v>
      </c>
      <c r="B466" s="482" t="s">
        <v>611</v>
      </c>
      <c r="C466" s="483">
        <f>SUM(C467:C467)</f>
        <v>210</v>
      </c>
      <c r="D466" s="481"/>
      <c r="E466" s="484"/>
      <c r="F466" s="457"/>
    </row>
    <row r="467" spans="1:6" s="400" customFormat="1" ht="15.75" customHeight="1">
      <c r="A467" s="482">
        <v>2240703</v>
      </c>
      <c r="B467" s="482" t="s">
        <v>612</v>
      </c>
      <c r="C467" s="483">
        <v>210</v>
      </c>
      <c r="D467" s="481"/>
      <c r="E467" s="484"/>
      <c r="F467" s="457"/>
    </row>
    <row r="468" spans="1:6" s="400" customFormat="1" ht="15.75" customHeight="1">
      <c r="A468" s="482">
        <v>227</v>
      </c>
      <c r="B468" s="482" t="s">
        <v>1025</v>
      </c>
      <c r="C468" s="483">
        <v>3000</v>
      </c>
      <c r="D468" s="481"/>
      <c r="E468" s="484"/>
      <c r="F468" s="457"/>
    </row>
    <row r="469" spans="1:6" s="400" customFormat="1" ht="15.75" customHeight="1">
      <c r="A469" s="482">
        <v>229</v>
      </c>
      <c r="B469" s="482" t="s">
        <v>616</v>
      </c>
      <c r="C469" s="483">
        <f>C470+C472</f>
        <v>21150</v>
      </c>
      <c r="D469" s="481"/>
      <c r="E469" s="484"/>
      <c r="F469" s="457"/>
    </row>
    <row r="470" spans="1:6" s="400" customFormat="1" ht="15.75" customHeight="1">
      <c r="A470" s="482">
        <v>22902</v>
      </c>
      <c r="B470" s="482" t="s">
        <v>1026</v>
      </c>
      <c r="C470" s="483">
        <f>C471</f>
        <v>20304</v>
      </c>
      <c r="D470" s="481"/>
      <c r="E470" s="484"/>
      <c r="F470" s="457"/>
    </row>
    <row r="471" spans="1:6" s="400" customFormat="1" ht="15.75" customHeight="1">
      <c r="A471" s="482">
        <v>2290201</v>
      </c>
      <c r="B471" s="482" t="s">
        <v>1027</v>
      </c>
      <c r="C471" s="483">
        <v>20304</v>
      </c>
      <c r="D471" s="481"/>
      <c r="E471" s="484"/>
      <c r="F471" s="457"/>
    </row>
    <row r="472" spans="1:6" s="400" customFormat="1" ht="15.75" customHeight="1">
      <c r="A472" s="482">
        <v>22999</v>
      </c>
      <c r="B472" s="482" t="s">
        <v>571</v>
      </c>
      <c r="C472" s="483">
        <f>C473</f>
        <v>846</v>
      </c>
      <c r="D472" s="481"/>
      <c r="E472" s="484"/>
      <c r="F472" s="457"/>
    </row>
    <row r="473" spans="1:6" s="400" customFormat="1" ht="15.75" customHeight="1">
      <c r="A473" s="482">
        <v>2299999</v>
      </c>
      <c r="B473" s="482" t="s">
        <v>617</v>
      </c>
      <c r="C473" s="483">
        <v>846</v>
      </c>
      <c r="D473" s="481"/>
      <c r="E473" s="484"/>
      <c r="F473" s="457"/>
    </row>
    <row r="474" spans="1:6" s="400" customFormat="1" ht="15.75" customHeight="1">
      <c r="A474" s="482">
        <v>232</v>
      </c>
      <c r="B474" s="482" t="s">
        <v>618</v>
      </c>
      <c r="C474" s="483">
        <f>SUM(0,C475)</f>
        <v>6682</v>
      </c>
      <c r="D474" s="481"/>
      <c r="E474" s="484"/>
      <c r="F474" s="457"/>
    </row>
    <row r="475" spans="1:6" s="400" customFormat="1" ht="15.75" customHeight="1">
      <c r="A475" s="482">
        <v>23203</v>
      </c>
      <c r="B475" s="482" t="s">
        <v>619</v>
      </c>
      <c r="C475" s="483">
        <f>SUM(C476:C477)</f>
        <v>6682</v>
      </c>
      <c r="D475" s="481"/>
      <c r="E475" s="484"/>
      <c r="F475" s="457"/>
    </row>
    <row r="476" spans="1:6" s="400" customFormat="1" ht="15.75" customHeight="1">
      <c r="A476" s="482">
        <v>2320301</v>
      </c>
      <c r="B476" s="482" t="s">
        <v>620</v>
      </c>
      <c r="C476" s="483">
        <v>6162</v>
      </c>
      <c r="D476" s="481"/>
      <c r="E476" s="484"/>
      <c r="F476" s="457"/>
    </row>
    <row r="477" spans="1:6" s="400" customFormat="1" ht="15.75" customHeight="1">
      <c r="A477" s="482">
        <v>2320303</v>
      </c>
      <c r="B477" s="482" t="s">
        <v>621</v>
      </c>
      <c r="C477" s="483">
        <v>520</v>
      </c>
      <c r="D477" s="481"/>
      <c r="E477" s="484"/>
      <c r="F477" s="457"/>
    </row>
    <row r="478" spans="1:6" s="400" customFormat="1" ht="15.75" customHeight="1">
      <c r="A478" s="482">
        <v>233</v>
      </c>
      <c r="B478" s="482" t="s">
        <v>622</v>
      </c>
      <c r="C478" s="483">
        <f>SUM(C479:C479)</f>
        <v>50</v>
      </c>
      <c r="D478" s="481"/>
      <c r="E478" s="484"/>
      <c r="F478" s="457"/>
    </row>
    <row r="479" spans="1:6" s="400" customFormat="1" ht="15.75" customHeight="1">
      <c r="A479" s="482">
        <v>23303</v>
      </c>
      <c r="B479" s="482" t="s">
        <v>623</v>
      </c>
      <c r="C479" s="483">
        <v>50</v>
      </c>
      <c r="D479" s="481"/>
      <c r="E479" s="484"/>
      <c r="F479" s="457"/>
    </row>
    <row r="480" spans="1:6" s="400" customFormat="1" ht="15.75" customHeight="1">
      <c r="A480" s="485"/>
      <c r="B480" s="479" t="s">
        <v>624</v>
      </c>
      <c r="C480" s="480">
        <f>C481+C494</f>
        <v>62967</v>
      </c>
      <c r="D480" s="481"/>
      <c r="E480" s="484"/>
      <c r="F480" s="457"/>
    </row>
    <row r="481" spans="1:6" s="400" customFormat="1" ht="15.75" customHeight="1">
      <c r="A481" s="478">
        <v>230</v>
      </c>
      <c r="B481" s="423" t="s">
        <v>72</v>
      </c>
      <c r="C481" s="483">
        <f>C482+C484+C490+C492</f>
        <v>46339</v>
      </c>
      <c r="D481" s="481">
        <f>D484+D490</f>
        <v>33933</v>
      </c>
      <c r="E481" s="484">
        <f>E484+E490</f>
        <v>0</v>
      </c>
      <c r="F481" s="457"/>
    </row>
    <row r="482" spans="1:6" s="400" customFormat="1" ht="15.75" customHeight="1">
      <c r="A482" s="478">
        <v>23002</v>
      </c>
      <c r="B482" s="418" t="s">
        <v>625</v>
      </c>
      <c r="C482" s="483">
        <f>C483</f>
        <v>3820</v>
      </c>
      <c r="D482" s="481"/>
      <c r="E482" s="484"/>
      <c r="F482" s="457"/>
    </row>
    <row r="483" spans="1:6" s="400" customFormat="1" ht="15.75" customHeight="1">
      <c r="A483" s="478">
        <v>2300227</v>
      </c>
      <c r="B483" s="418" t="s">
        <v>626</v>
      </c>
      <c r="C483" s="483">
        <v>3820</v>
      </c>
      <c r="D483" s="481"/>
      <c r="E483" s="484"/>
      <c r="F483" s="457"/>
    </row>
    <row r="484" spans="1:6" s="400" customFormat="1" ht="15.75" customHeight="1">
      <c r="A484" s="478">
        <v>23003</v>
      </c>
      <c r="B484" s="418" t="s">
        <v>627</v>
      </c>
      <c r="C484" s="483">
        <f>SUM(C485:C489)</f>
        <v>10134</v>
      </c>
      <c r="D484" s="481">
        <f>SUM(D485:D489)</f>
        <v>9586</v>
      </c>
      <c r="E484" s="484">
        <f>SUM(E485:E489)</f>
        <v>0</v>
      </c>
      <c r="F484" s="457"/>
    </row>
    <row r="485" spans="1:6" s="400" customFormat="1" ht="15.75" customHeight="1">
      <c r="A485" s="478">
        <v>2300304</v>
      </c>
      <c r="B485" s="418" t="s">
        <v>628</v>
      </c>
      <c r="C485" s="483">
        <v>1200</v>
      </c>
      <c r="D485" s="481">
        <v>784</v>
      </c>
      <c r="E485" s="484">
        <v>0</v>
      </c>
      <c r="F485" s="457"/>
    </row>
    <row r="486" spans="1:6" s="400" customFormat="1" ht="15.75" customHeight="1">
      <c r="A486" s="478">
        <v>2300308</v>
      </c>
      <c r="B486" s="418" t="s">
        <v>629</v>
      </c>
      <c r="C486" s="483">
        <v>1035</v>
      </c>
      <c r="D486" s="481">
        <v>1000</v>
      </c>
      <c r="E486" s="484">
        <v>0</v>
      </c>
      <c r="F486" s="457"/>
    </row>
    <row r="487" spans="1:6" s="400" customFormat="1" ht="15.75" customHeight="1">
      <c r="A487" s="478">
        <v>2300312</v>
      </c>
      <c r="B487" s="418" t="s">
        <v>631</v>
      </c>
      <c r="C487" s="483">
        <v>2640</v>
      </c>
      <c r="D487" s="481">
        <v>2640</v>
      </c>
      <c r="E487" s="484">
        <v>0</v>
      </c>
      <c r="F487" s="457"/>
    </row>
    <row r="488" spans="1:6" s="400" customFormat="1" ht="15.75" customHeight="1">
      <c r="A488" s="478">
        <v>2300313</v>
      </c>
      <c r="B488" s="418" t="s">
        <v>632</v>
      </c>
      <c r="C488" s="483">
        <v>4409</v>
      </c>
      <c r="D488" s="481">
        <v>409</v>
      </c>
      <c r="E488" s="484">
        <v>0</v>
      </c>
      <c r="F488" s="457"/>
    </row>
    <row r="489" spans="1:6" s="400" customFormat="1" ht="15.75" customHeight="1">
      <c r="A489" s="478">
        <v>2300399</v>
      </c>
      <c r="B489" s="418" t="s">
        <v>634</v>
      </c>
      <c r="C489" s="483">
        <v>850</v>
      </c>
      <c r="D489" s="481">
        <v>4753</v>
      </c>
      <c r="E489" s="484">
        <v>0</v>
      </c>
      <c r="F489" s="457"/>
    </row>
    <row r="490" spans="1:6" s="400" customFormat="1" ht="15.75" customHeight="1">
      <c r="A490" s="478">
        <v>23006</v>
      </c>
      <c r="B490" s="418" t="s">
        <v>635</v>
      </c>
      <c r="C490" s="483">
        <f aca="true" t="shared" si="2" ref="C490:C495">C491</f>
        <v>32385</v>
      </c>
      <c r="D490" s="481">
        <f aca="true" t="shared" si="3" ref="D490:D495">D491</f>
        <v>24347</v>
      </c>
      <c r="E490" s="484">
        <f aca="true" t="shared" si="4" ref="E490:E495">E491</f>
        <v>0</v>
      </c>
      <c r="F490" s="457"/>
    </row>
    <row r="491" spans="1:6" s="400" customFormat="1" ht="15.75" customHeight="1">
      <c r="A491" s="478">
        <v>2300601</v>
      </c>
      <c r="B491" s="418" t="s">
        <v>636</v>
      </c>
      <c r="C491" s="483">
        <v>32385</v>
      </c>
      <c r="D491" s="481">
        <v>24347</v>
      </c>
      <c r="E491" s="484">
        <v>0</v>
      </c>
      <c r="F491" s="457"/>
    </row>
    <row r="492" spans="1:6" s="400" customFormat="1" ht="15.75" customHeight="1">
      <c r="A492" s="486">
        <v>23009</v>
      </c>
      <c r="B492" s="487" t="s">
        <v>832</v>
      </c>
      <c r="C492" s="488">
        <f t="shared" si="2"/>
        <v>0</v>
      </c>
      <c r="D492" s="457"/>
      <c r="E492" s="457"/>
      <c r="F492" s="457"/>
    </row>
    <row r="493" spans="1:6" s="400" customFormat="1" ht="15.75" customHeight="1">
      <c r="A493" s="486">
        <v>2300901</v>
      </c>
      <c r="B493" s="418" t="s">
        <v>1028</v>
      </c>
      <c r="C493" s="488"/>
      <c r="D493" s="457"/>
      <c r="E493" s="457"/>
      <c r="F493" s="492"/>
    </row>
    <row r="494" spans="1:6" s="400" customFormat="1" ht="15.75" customHeight="1">
      <c r="A494" s="478">
        <v>231</v>
      </c>
      <c r="B494" s="423" t="s">
        <v>76</v>
      </c>
      <c r="C494" s="483">
        <f t="shared" si="2"/>
        <v>16628</v>
      </c>
      <c r="D494" s="481">
        <f t="shared" si="3"/>
        <v>5000</v>
      </c>
      <c r="E494" s="484">
        <f t="shared" si="4"/>
        <v>7260</v>
      </c>
      <c r="F494" s="457"/>
    </row>
    <row r="495" spans="1:6" s="400" customFormat="1" ht="15.75" customHeight="1">
      <c r="A495" s="478">
        <v>23103</v>
      </c>
      <c r="B495" s="418" t="s">
        <v>640</v>
      </c>
      <c r="C495" s="483">
        <f t="shared" si="2"/>
        <v>16628</v>
      </c>
      <c r="D495" s="481">
        <f t="shared" si="3"/>
        <v>5000</v>
      </c>
      <c r="E495" s="484">
        <f t="shared" si="4"/>
        <v>7260</v>
      </c>
      <c r="F495" s="457"/>
    </row>
    <row r="496" spans="1:6" s="400" customFormat="1" ht="15.75" customHeight="1">
      <c r="A496" s="478">
        <v>2310301</v>
      </c>
      <c r="B496" s="418" t="s">
        <v>641</v>
      </c>
      <c r="C496" s="483">
        <v>16628</v>
      </c>
      <c r="D496" s="481">
        <v>5000</v>
      </c>
      <c r="E496" s="484">
        <v>7260</v>
      </c>
      <c r="F496" s="457"/>
    </row>
    <row r="497" spans="1:6" s="400" customFormat="1" ht="15.75" customHeight="1">
      <c r="A497" s="489"/>
      <c r="B497" s="490" t="s">
        <v>78</v>
      </c>
      <c r="C497" s="491">
        <f>C480+C6</f>
        <v>457132</v>
      </c>
      <c r="D497" s="457"/>
      <c r="E497" s="457"/>
      <c r="F497" s="457"/>
    </row>
    <row r="498" spans="1:3" s="400" customFormat="1" ht="17.25" customHeight="1">
      <c r="A498" s="466"/>
      <c r="C498" s="467"/>
    </row>
    <row r="499" spans="1:3" s="400" customFormat="1" ht="15" customHeight="1">
      <c r="A499" s="466"/>
      <c r="C499" s="467"/>
    </row>
    <row r="500" spans="1:3" s="400" customFormat="1" ht="15" customHeight="1">
      <c r="A500" s="466"/>
      <c r="C500" s="467">
        <f>'[1]22、本级公共预算收入'!C112-C497</f>
        <v>0</v>
      </c>
    </row>
  </sheetData>
  <sheetProtection/>
  <mergeCells count="6">
    <mergeCell ref="A2:F2"/>
    <mergeCell ref="C3:F3"/>
    <mergeCell ref="A4:A5"/>
    <mergeCell ref="B4:B5"/>
    <mergeCell ref="C4:C5"/>
    <mergeCell ref="F4:F5"/>
  </mergeCells>
  <printOptions horizontalCentered="1"/>
  <pageMargins left="0.4722222222222222" right="0.4722222222222222" top="0.7868055555555555" bottom="0.7083333333333334" header="0.3145833333333333" footer="0.5118055555555555"/>
  <pageSetup blackAndWhite="1" firstPageNumber="53" useFirstPageNumber="1" horizontalDpi="600" verticalDpi="600" orientation="portrait" paperSize="9"/>
  <headerFooter scaleWithDoc="0" alignWithMargins="0">
    <oddFooter>&amp;C&amp;"Times New Roman"&amp;12— &amp;P —</oddFooter>
  </headerFooter>
  <rowBreaks count="1" manualBreakCount="1">
    <brk id="456" max="5" man="1"/>
  </rowBreaks>
</worksheet>
</file>

<file path=xl/worksheets/sheet25.xml><?xml version="1.0" encoding="utf-8"?>
<worksheet xmlns="http://schemas.openxmlformats.org/spreadsheetml/2006/main" xmlns:r="http://schemas.openxmlformats.org/officeDocument/2006/relationships">
  <dimension ref="A1:D66"/>
  <sheetViews>
    <sheetView zoomScaleSheetLayoutView="100" workbookViewId="0" topLeftCell="A1">
      <selection activeCell="H26" sqref="H26"/>
    </sheetView>
  </sheetViews>
  <sheetFormatPr defaultColWidth="9.00390625" defaultRowHeight="13.5"/>
  <cols>
    <col min="1" max="1" width="23.125" style="167" customWidth="1"/>
    <col min="2" max="2" width="54.50390625" style="167" customWidth="1"/>
    <col min="3" max="3" width="24.625" style="167" customWidth="1"/>
    <col min="4" max="4" width="28.625" style="167" customWidth="1"/>
    <col min="5" max="16384" width="9.00390625" style="167" customWidth="1"/>
  </cols>
  <sheetData>
    <row r="1" spans="1:4" s="167" customFormat="1" ht="15.75">
      <c r="A1" s="446" t="s">
        <v>1029</v>
      </c>
      <c r="B1" s="329"/>
      <c r="C1" s="447"/>
      <c r="D1" s="329"/>
    </row>
    <row r="2" spans="1:4" s="167" customFormat="1" ht="25.5">
      <c r="A2" s="448" t="s">
        <v>1030</v>
      </c>
      <c r="B2" s="449"/>
      <c r="C2" s="449"/>
      <c r="D2" s="449"/>
    </row>
    <row r="3" spans="1:4" s="167" customFormat="1" ht="15.75">
      <c r="A3" s="328"/>
      <c r="B3" s="450"/>
      <c r="C3" s="451" t="s">
        <v>930</v>
      </c>
      <c r="D3" s="451"/>
    </row>
    <row r="4" spans="1:4" s="167" customFormat="1" ht="22.5" customHeight="1">
      <c r="A4" s="452" t="s">
        <v>961</v>
      </c>
      <c r="B4" s="338" t="s">
        <v>1031</v>
      </c>
      <c r="C4" s="338" t="s">
        <v>646</v>
      </c>
      <c r="D4" s="453" t="s">
        <v>81</v>
      </c>
    </row>
    <row r="5" spans="1:4" s="400" customFormat="1" ht="18" customHeight="1">
      <c r="A5" s="454">
        <v>110</v>
      </c>
      <c r="B5" s="455" t="s">
        <v>989</v>
      </c>
      <c r="C5" s="456">
        <f>C6+C8+C45+C67+C70+C72+C78+C84</f>
        <v>176795</v>
      </c>
      <c r="D5" s="457"/>
    </row>
    <row r="6" spans="1:4" s="400" customFormat="1" ht="18" customHeight="1">
      <c r="A6" s="454">
        <v>11001</v>
      </c>
      <c r="B6" s="458" t="s">
        <v>33</v>
      </c>
      <c r="C6" s="456">
        <f>SUM(C7:C7)</f>
        <v>19067</v>
      </c>
      <c r="D6" s="457"/>
    </row>
    <row r="7" spans="1:4" s="400" customFormat="1" ht="18" customHeight="1">
      <c r="A7" s="454">
        <v>1100199</v>
      </c>
      <c r="B7" s="458" t="s">
        <v>990</v>
      </c>
      <c r="C7" s="459">
        <v>19067</v>
      </c>
      <c r="D7" s="457"/>
    </row>
    <row r="8" spans="1:4" s="400" customFormat="1" ht="18" customHeight="1">
      <c r="A8" s="454">
        <v>11002</v>
      </c>
      <c r="B8" s="458" t="s">
        <v>34</v>
      </c>
      <c r="C8" s="456">
        <f>SUM(C9:C44)</f>
        <v>155412</v>
      </c>
      <c r="D8" s="457"/>
    </row>
    <row r="9" spans="1:4" s="400" customFormat="1" ht="18" customHeight="1">
      <c r="A9" s="454">
        <v>1100201</v>
      </c>
      <c r="B9" s="458" t="s">
        <v>109</v>
      </c>
      <c r="C9" s="456"/>
      <c r="D9" s="457"/>
    </row>
    <row r="10" spans="1:4" s="400" customFormat="1" ht="18" customHeight="1">
      <c r="A10" s="454">
        <v>1100202</v>
      </c>
      <c r="B10" s="458" t="s">
        <v>110</v>
      </c>
      <c r="C10" s="456">
        <v>18704</v>
      </c>
      <c r="D10" s="457"/>
    </row>
    <row r="11" spans="1:4" s="400" customFormat="1" ht="18" customHeight="1">
      <c r="A11" s="454">
        <v>1100207</v>
      </c>
      <c r="B11" s="458" t="s">
        <v>111</v>
      </c>
      <c r="C11" s="456">
        <v>13635</v>
      </c>
      <c r="D11" s="457"/>
    </row>
    <row r="12" spans="1:4" s="400" customFormat="1" ht="18" customHeight="1">
      <c r="A12" s="454">
        <v>1100208</v>
      </c>
      <c r="B12" s="458" t="s">
        <v>112</v>
      </c>
      <c r="C12" s="456">
        <v>562</v>
      </c>
      <c r="D12" s="457"/>
    </row>
    <row r="13" spans="1:4" s="400" customFormat="1" ht="18" customHeight="1">
      <c r="A13" s="454">
        <v>1100220</v>
      </c>
      <c r="B13" s="458" t="s">
        <v>113</v>
      </c>
      <c r="C13" s="459"/>
      <c r="D13" s="457"/>
    </row>
    <row r="14" spans="1:4" s="400" customFormat="1" ht="18" customHeight="1">
      <c r="A14" s="454">
        <v>1100221</v>
      </c>
      <c r="B14" s="458" t="s">
        <v>114</v>
      </c>
      <c r="C14" s="459"/>
      <c r="D14" s="457"/>
    </row>
    <row r="15" spans="1:4" s="400" customFormat="1" ht="18" customHeight="1">
      <c r="A15" s="454">
        <v>1100222</v>
      </c>
      <c r="B15" s="458" t="s">
        <v>115</v>
      </c>
      <c r="C15" s="459"/>
      <c r="D15" s="457"/>
    </row>
    <row r="16" spans="1:4" s="400" customFormat="1" ht="18" customHeight="1">
      <c r="A16" s="454">
        <v>1100225</v>
      </c>
      <c r="B16" s="458" t="s">
        <v>116</v>
      </c>
      <c r="C16" s="459"/>
      <c r="D16" s="457"/>
    </row>
    <row r="17" spans="1:4" s="400" customFormat="1" ht="18" customHeight="1">
      <c r="A17" s="454">
        <v>1100226</v>
      </c>
      <c r="B17" s="458" t="s">
        <v>117</v>
      </c>
      <c r="C17" s="459"/>
      <c r="D17" s="457"/>
    </row>
    <row r="18" spans="1:4" s="400" customFormat="1" ht="18" customHeight="1">
      <c r="A18" s="454">
        <v>1100227</v>
      </c>
      <c r="B18" s="458" t="s">
        <v>118</v>
      </c>
      <c r="C18" s="460">
        <v>22136</v>
      </c>
      <c r="D18" s="457"/>
    </row>
    <row r="19" spans="1:4" s="400" customFormat="1" ht="18" customHeight="1">
      <c r="A19" s="454">
        <v>1100228</v>
      </c>
      <c r="B19" s="458" t="s">
        <v>119</v>
      </c>
      <c r="C19" s="459"/>
      <c r="D19" s="457"/>
    </row>
    <row r="20" spans="1:4" s="400" customFormat="1" ht="18" customHeight="1">
      <c r="A20" s="461" t="s">
        <v>991</v>
      </c>
      <c r="B20" s="462" t="s">
        <v>992</v>
      </c>
      <c r="C20" s="459"/>
      <c r="D20" s="457"/>
    </row>
    <row r="21" spans="1:4" s="400" customFormat="1" ht="18" customHeight="1">
      <c r="A21" s="454">
        <v>1100241</v>
      </c>
      <c r="B21" s="458" t="s">
        <v>122</v>
      </c>
      <c r="C21" s="459"/>
      <c r="D21" s="457"/>
    </row>
    <row r="22" spans="1:4" s="400" customFormat="1" ht="18" customHeight="1">
      <c r="A22" s="454">
        <v>1100242</v>
      </c>
      <c r="B22" s="458" t="s">
        <v>123</v>
      </c>
      <c r="C22" s="459"/>
      <c r="D22" s="457"/>
    </row>
    <row r="23" spans="1:4" s="400" customFormat="1" ht="18" customHeight="1">
      <c r="A23" s="454">
        <v>1100243</v>
      </c>
      <c r="B23" s="458" t="s">
        <v>124</v>
      </c>
      <c r="C23" s="459"/>
      <c r="D23" s="457"/>
    </row>
    <row r="24" spans="1:4" s="400" customFormat="1" ht="18" customHeight="1">
      <c r="A24" s="454">
        <v>1100244</v>
      </c>
      <c r="B24" s="458" t="s">
        <v>125</v>
      </c>
      <c r="C24" s="459">
        <v>1737</v>
      </c>
      <c r="D24" s="457"/>
    </row>
    <row r="25" spans="1:4" s="400" customFormat="1" ht="18" customHeight="1">
      <c r="A25" s="454">
        <v>1100245</v>
      </c>
      <c r="B25" s="458" t="s">
        <v>126</v>
      </c>
      <c r="C25" s="459">
        <v>3069</v>
      </c>
      <c r="D25" s="457"/>
    </row>
    <row r="26" spans="1:4" s="400" customFormat="1" ht="18" customHeight="1">
      <c r="A26" s="454">
        <v>1100246</v>
      </c>
      <c r="B26" s="458" t="s">
        <v>127</v>
      </c>
      <c r="C26" s="459"/>
      <c r="D26" s="457"/>
    </row>
    <row r="27" spans="1:4" s="400" customFormat="1" ht="18" customHeight="1">
      <c r="A27" s="454">
        <v>1100247</v>
      </c>
      <c r="B27" s="458" t="s">
        <v>128</v>
      </c>
      <c r="C27" s="459"/>
      <c r="D27" s="457"/>
    </row>
    <row r="28" spans="1:4" s="400" customFormat="1" ht="18" customHeight="1">
      <c r="A28" s="454">
        <v>1100248</v>
      </c>
      <c r="B28" s="458" t="s">
        <v>129</v>
      </c>
      <c r="C28" s="459">
        <v>5576</v>
      </c>
      <c r="D28" s="463"/>
    </row>
    <row r="29" spans="1:4" s="400" customFormat="1" ht="18" customHeight="1">
      <c r="A29" s="454">
        <v>1100249</v>
      </c>
      <c r="B29" s="458" t="s">
        <v>130</v>
      </c>
      <c r="C29" s="456">
        <f>457+315+52608+13777+5599+409-931</f>
        <v>72234</v>
      </c>
      <c r="D29" s="463"/>
    </row>
    <row r="30" spans="1:4" s="400" customFormat="1" ht="18" customHeight="1">
      <c r="A30" s="454">
        <v>1100250</v>
      </c>
      <c r="B30" s="464" t="s">
        <v>993</v>
      </c>
      <c r="C30" s="459">
        <v>6434</v>
      </c>
      <c r="D30" s="463"/>
    </row>
    <row r="31" spans="1:4" s="400" customFormat="1" ht="18" customHeight="1">
      <c r="A31" s="454">
        <v>1100251</v>
      </c>
      <c r="B31" s="458" t="s">
        <v>132</v>
      </c>
      <c r="C31" s="459"/>
      <c r="D31" s="457"/>
    </row>
    <row r="32" spans="1:4" s="400" customFormat="1" ht="18" customHeight="1">
      <c r="A32" s="454">
        <v>1100252</v>
      </c>
      <c r="B32" s="464" t="s">
        <v>133</v>
      </c>
      <c r="C32" s="459">
        <f>280+522</f>
        <v>802</v>
      </c>
      <c r="D32" s="463"/>
    </row>
    <row r="33" spans="1:4" s="400" customFormat="1" ht="18" customHeight="1">
      <c r="A33" s="454">
        <v>1100253</v>
      </c>
      <c r="B33" s="458" t="s">
        <v>134</v>
      </c>
      <c r="C33" s="459">
        <v>41</v>
      </c>
      <c r="D33" s="463"/>
    </row>
    <row r="34" spans="1:4" s="400" customFormat="1" ht="18.75" customHeight="1">
      <c r="A34" s="454">
        <v>1100254</v>
      </c>
      <c r="B34" s="458" t="s">
        <v>135</v>
      </c>
      <c r="C34" s="459"/>
      <c r="D34" s="457"/>
    </row>
    <row r="35" spans="1:4" s="400" customFormat="1" ht="18" customHeight="1">
      <c r="A35" s="454">
        <v>1100255</v>
      </c>
      <c r="B35" s="458" t="s">
        <v>136</v>
      </c>
      <c r="C35" s="459"/>
      <c r="D35" s="457"/>
    </row>
    <row r="36" spans="1:4" s="400" customFormat="1" ht="18" customHeight="1">
      <c r="A36" s="454">
        <v>1100256</v>
      </c>
      <c r="B36" s="458" t="s">
        <v>137</v>
      </c>
      <c r="C36" s="459"/>
      <c r="D36" s="457"/>
    </row>
    <row r="37" spans="1:4" s="400" customFormat="1" ht="19.5" customHeight="1">
      <c r="A37" s="454">
        <v>1100257</v>
      </c>
      <c r="B37" s="458" t="s">
        <v>138</v>
      </c>
      <c r="C37" s="459"/>
      <c r="D37" s="457"/>
    </row>
    <row r="38" spans="1:4" s="400" customFormat="1" ht="18" customHeight="1">
      <c r="A38" s="454">
        <v>1100258</v>
      </c>
      <c r="B38" s="458" t="s">
        <v>139</v>
      </c>
      <c r="C38" s="459">
        <v>125</v>
      </c>
      <c r="D38" s="463"/>
    </row>
    <row r="39" spans="1:4" s="400" customFormat="1" ht="18" customHeight="1">
      <c r="A39" s="454">
        <v>1100259</v>
      </c>
      <c r="B39" s="458" t="s">
        <v>140</v>
      </c>
      <c r="C39" s="459">
        <v>656</v>
      </c>
      <c r="D39" s="457"/>
    </row>
    <row r="40" spans="1:4" s="400" customFormat="1" ht="24" customHeight="1">
      <c r="A40" s="454">
        <v>1100260</v>
      </c>
      <c r="B40" s="458" t="s">
        <v>141</v>
      </c>
      <c r="C40" s="459"/>
      <c r="D40" s="457"/>
    </row>
    <row r="41" spans="1:4" s="400" customFormat="1" ht="18" customHeight="1">
      <c r="A41" s="454">
        <v>1100269</v>
      </c>
      <c r="B41" s="464" t="s">
        <v>142</v>
      </c>
      <c r="C41" s="459"/>
      <c r="D41" s="457"/>
    </row>
    <row r="42" spans="1:4" s="400" customFormat="1" ht="18" customHeight="1">
      <c r="A42" s="454">
        <v>1100296</v>
      </c>
      <c r="B42" s="464" t="s">
        <v>143</v>
      </c>
      <c r="C42" s="456">
        <v>9181</v>
      </c>
      <c r="D42" s="457"/>
    </row>
    <row r="43" spans="1:4" s="400" customFormat="1" ht="18" customHeight="1">
      <c r="A43" s="454">
        <v>1100297</v>
      </c>
      <c r="B43" s="464" t="s">
        <v>144</v>
      </c>
      <c r="C43" s="456">
        <v>520</v>
      </c>
      <c r="D43" s="457"/>
    </row>
    <row r="44" spans="1:4" s="400" customFormat="1" ht="18" customHeight="1">
      <c r="A44" s="454">
        <v>1100299</v>
      </c>
      <c r="B44" s="458" t="s">
        <v>994</v>
      </c>
      <c r="C44" s="456"/>
      <c r="D44" s="457"/>
    </row>
    <row r="45" spans="1:4" s="400" customFormat="1" ht="18" customHeight="1">
      <c r="A45" s="454">
        <v>11003</v>
      </c>
      <c r="B45" s="458" t="s">
        <v>35</v>
      </c>
      <c r="C45" s="456">
        <f>SUM(C46:C66)</f>
        <v>2316</v>
      </c>
      <c r="D45" s="457"/>
    </row>
    <row r="46" spans="1:4" s="400" customFormat="1" ht="18" customHeight="1">
      <c r="A46" s="454">
        <v>1100301</v>
      </c>
      <c r="B46" s="458" t="s">
        <v>146</v>
      </c>
      <c r="C46" s="459">
        <v>8</v>
      </c>
      <c r="D46" s="457"/>
    </row>
    <row r="47" spans="1:4" s="400" customFormat="1" ht="18" customHeight="1">
      <c r="A47" s="454">
        <v>1100302</v>
      </c>
      <c r="B47" s="458" t="s">
        <v>147</v>
      </c>
      <c r="C47" s="459"/>
      <c r="D47" s="457"/>
    </row>
    <row r="48" spans="1:4" s="400" customFormat="1" ht="18" customHeight="1">
      <c r="A48" s="454">
        <v>1100303</v>
      </c>
      <c r="B48" s="458" t="s">
        <v>148</v>
      </c>
      <c r="C48" s="459">
        <v>286</v>
      </c>
      <c r="D48" s="457"/>
    </row>
    <row r="49" spans="1:4" s="400" customFormat="1" ht="18" customHeight="1">
      <c r="A49" s="454">
        <v>1100304</v>
      </c>
      <c r="B49" s="458" t="s">
        <v>149</v>
      </c>
      <c r="C49" s="459"/>
      <c r="D49" s="457"/>
    </row>
    <row r="50" spans="1:4" s="400" customFormat="1" ht="18" customHeight="1">
      <c r="A50" s="454">
        <v>1100305</v>
      </c>
      <c r="B50" s="458" t="s">
        <v>150</v>
      </c>
      <c r="C50" s="459"/>
      <c r="D50" s="457"/>
    </row>
    <row r="51" spans="1:4" s="400" customFormat="1" ht="18" customHeight="1">
      <c r="A51" s="454">
        <v>1100306</v>
      </c>
      <c r="B51" s="458" t="s">
        <v>151</v>
      </c>
      <c r="C51" s="459"/>
      <c r="D51" s="457"/>
    </row>
    <row r="52" spans="1:4" s="400" customFormat="1" ht="18" customHeight="1">
      <c r="A52" s="454">
        <v>1100307</v>
      </c>
      <c r="B52" s="458" t="s">
        <v>152</v>
      </c>
      <c r="C52" s="459"/>
      <c r="D52" s="463"/>
    </row>
    <row r="53" spans="1:4" s="400" customFormat="1" ht="18" customHeight="1">
      <c r="A53" s="454">
        <v>1100308</v>
      </c>
      <c r="B53" s="458" t="s">
        <v>153</v>
      </c>
      <c r="C53" s="459">
        <v>63</v>
      </c>
      <c r="D53" s="457"/>
    </row>
    <row r="54" spans="1:4" s="400" customFormat="1" ht="18" customHeight="1">
      <c r="A54" s="454">
        <v>1100310</v>
      </c>
      <c r="B54" s="458" t="s">
        <v>154</v>
      </c>
      <c r="C54" s="459"/>
      <c r="D54" s="463"/>
    </row>
    <row r="55" spans="1:4" s="400" customFormat="1" ht="18" customHeight="1">
      <c r="A55" s="454">
        <v>1100311</v>
      </c>
      <c r="B55" s="458" t="s">
        <v>155</v>
      </c>
      <c r="C55" s="459"/>
      <c r="D55" s="463"/>
    </row>
    <row r="56" spans="1:4" s="400" customFormat="1" ht="18" customHeight="1">
      <c r="A56" s="454">
        <v>1100312</v>
      </c>
      <c r="B56" s="458" t="s">
        <v>156</v>
      </c>
      <c r="C56" s="459"/>
      <c r="D56" s="457"/>
    </row>
    <row r="57" spans="1:4" s="400" customFormat="1" ht="18" customHeight="1">
      <c r="A57" s="454">
        <v>1100313</v>
      </c>
      <c r="B57" s="458" t="s">
        <v>157</v>
      </c>
      <c r="C57" s="459">
        <v>298</v>
      </c>
      <c r="D57" s="463"/>
    </row>
    <row r="58" spans="1:4" s="400" customFormat="1" ht="18" customHeight="1">
      <c r="A58" s="454">
        <v>1100314</v>
      </c>
      <c r="B58" s="458" t="s">
        <v>158</v>
      </c>
      <c r="C58" s="459"/>
      <c r="D58" s="457"/>
    </row>
    <row r="59" spans="1:4" s="400" customFormat="1" ht="18" customHeight="1">
      <c r="A59" s="454">
        <v>1100315</v>
      </c>
      <c r="B59" s="458" t="s">
        <v>159</v>
      </c>
      <c r="C59" s="459"/>
      <c r="D59" s="463"/>
    </row>
    <row r="60" spans="1:4" s="400" customFormat="1" ht="18" customHeight="1">
      <c r="A60" s="454">
        <v>1100316</v>
      </c>
      <c r="B60" s="458" t="s">
        <v>160</v>
      </c>
      <c r="C60" s="459">
        <v>1657</v>
      </c>
      <c r="D60" s="457"/>
    </row>
    <row r="61" spans="1:4" s="400" customFormat="1" ht="18" customHeight="1">
      <c r="A61" s="454">
        <v>1100317</v>
      </c>
      <c r="B61" s="458" t="s">
        <v>161</v>
      </c>
      <c r="C61" s="459"/>
      <c r="D61" s="457"/>
    </row>
    <row r="62" spans="1:4" s="400" customFormat="1" ht="18" customHeight="1">
      <c r="A62" s="454">
        <v>1100320</v>
      </c>
      <c r="B62" s="458" t="s">
        <v>162</v>
      </c>
      <c r="C62" s="459"/>
      <c r="D62" s="457"/>
    </row>
    <row r="63" spans="1:4" s="400" customFormat="1" ht="18" customHeight="1">
      <c r="A63" s="454">
        <v>1100321</v>
      </c>
      <c r="B63" s="458" t="s">
        <v>163</v>
      </c>
      <c r="C63" s="459"/>
      <c r="D63" s="457"/>
    </row>
    <row r="64" spans="1:4" s="400" customFormat="1" ht="18" customHeight="1">
      <c r="A64" s="454">
        <v>1100322</v>
      </c>
      <c r="B64" s="458" t="s">
        <v>164</v>
      </c>
      <c r="C64" s="459"/>
      <c r="D64" s="457"/>
    </row>
    <row r="65" spans="1:4" s="400" customFormat="1" ht="18" customHeight="1">
      <c r="A65" s="454">
        <v>1100324</v>
      </c>
      <c r="B65" s="465" t="s">
        <v>995</v>
      </c>
      <c r="C65" s="459">
        <v>4</v>
      </c>
      <c r="D65" s="457"/>
    </row>
    <row r="66" spans="1:4" s="400" customFormat="1" ht="18" customHeight="1">
      <c r="A66" s="454">
        <v>1100399</v>
      </c>
      <c r="B66" s="458" t="s">
        <v>166</v>
      </c>
      <c r="C66" s="459"/>
      <c r="D66" s="457"/>
    </row>
  </sheetData>
  <sheetProtection/>
  <mergeCells count="2">
    <mergeCell ref="A2:D2"/>
    <mergeCell ref="C3:D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Q61"/>
  <sheetViews>
    <sheetView showZeros="0" view="pageBreakPreview" zoomScaleNormal="115" zoomScaleSheetLayoutView="100" workbookViewId="0" topLeftCell="A1">
      <selection activeCell="C53" sqref="C53"/>
    </sheetView>
  </sheetViews>
  <sheetFormatPr defaultColWidth="5.50390625" defaultRowHeight="15" customHeight="1"/>
  <cols>
    <col min="1" max="1" width="24.125" style="389" customWidth="1"/>
    <col min="2" max="2" width="7.875" style="396" customWidth="1"/>
    <col min="3" max="3" width="8.50390625" style="396" customWidth="1"/>
    <col min="4" max="4" width="11.00390625" style="396" customWidth="1"/>
    <col min="5" max="5" width="11.50390625" style="396" customWidth="1"/>
    <col min="6" max="6" width="10.625" style="389" customWidth="1"/>
    <col min="7" max="7" width="10.00390625" style="389" customWidth="1"/>
    <col min="8" max="8" width="10.625" style="389" customWidth="1"/>
    <col min="9" max="9" width="7.375" style="389" customWidth="1"/>
    <col min="10" max="10" width="8.25390625" style="389" hidden="1" customWidth="1"/>
    <col min="11" max="11" width="11.375" style="389" customWidth="1"/>
    <col min="12" max="13" width="11.25390625" style="389" customWidth="1"/>
    <col min="14" max="14" width="7.375" style="389" hidden="1" customWidth="1"/>
    <col min="15" max="15" width="6.875" style="389" hidden="1" customWidth="1"/>
    <col min="16" max="16" width="7.50390625" style="389" customWidth="1"/>
    <col min="17" max="17" width="8.875" style="389" customWidth="1"/>
    <col min="18" max="209" width="5.50390625" style="389" customWidth="1"/>
    <col min="210" max="240" width="9.00390625" style="389" customWidth="1"/>
    <col min="241" max="241" width="5.50390625" style="389" customWidth="1"/>
    <col min="242" max="16384" width="5.50390625" style="389" customWidth="1"/>
  </cols>
  <sheetData>
    <row r="1" spans="1:5" s="426" customFormat="1" ht="24" customHeight="1">
      <c r="A1" s="397" t="s">
        <v>1032</v>
      </c>
      <c r="B1" s="431"/>
      <c r="C1" s="431"/>
      <c r="D1" s="431"/>
      <c r="E1" s="431"/>
    </row>
    <row r="2" spans="1:17" s="427" customFormat="1" ht="25.5">
      <c r="A2" s="432" t="s">
        <v>1033</v>
      </c>
      <c r="B2" s="432"/>
      <c r="C2" s="432"/>
      <c r="D2" s="432"/>
      <c r="E2" s="432"/>
      <c r="F2" s="432"/>
      <c r="G2" s="432"/>
      <c r="H2" s="432"/>
      <c r="I2" s="432"/>
      <c r="J2" s="432"/>
      <c r="K2" s="432"/>
      <c r="L2" s="432"/>
      <c r="M2" s="432"/>
      <c r="N2" s="432"/>
      <c r="O2" s="432"/>
      <c r="P2" s="432"/>
      <c r="Q2" s="432"/>
    </row>
    <row r="3" spans="1:17" s="428" customFormat="1" ht="15" customHeight="1">
      <c r="A3" s="433"/>
      <c r="B3" s="434"/>
      <c r="C3" s="434"/>
      <c r="D3" s="434"/>
      <c r="E3" s="434"/>
      <c r="F3" s="434"/>
      <c r="G3" s="434"/>
      <c r="H3" s="434"/>
      <c r="I3" s="434"/>
      <c r="J3" s="434"/>
      <c r="K3" s="434"/>
      <c r="L3" s="434"/>
      <c r="M3" s="442"/>
      <c r="N3" s="443"/>
      <c r="P3" s="444" t="s">
        <v>2</v>
      </c>
      <c r="Q3" s="445"/>
    </row>
    <row r="4" spans="1:17" s="429" customFormat="1" ht="29.25">
      <c r="A4" s="435" t="s">
        <v>1034</v>
      </c>
      <c r="B4" s="435" t="s">
        <v>1035</v>
      </c>
      <c r="C4" s="436" t="s">
        <v>1036</v>
      </c>
      <c r="D4" s="436" t="s">
        <v>1037</v>
      </c>
      <c r="E4" s="436" t="s">
        <v>1038</v>
      </c>
      <c r="F4" s="436" t="s">
        <v>1039</v>
      </c>
      <c r="G4" s="436" t="s">
        <v>1040</v>
      </c>
      <c r="H4" s="436" t="s">
        <v>1041</v>
      </c>
      <c r="I4" s="436" t="s">
        <v>1042</v>
      </c>
      <c r="J4" s="436" t="s">
        <v>1043</v>
      </c>
      <c r="K4" s="436" t="s">
        <v>1044</v>
      </c>
      <c r="L4" s="436" t="s">
        <v>1045</v>
      </c>
      <c r="M4" s="436" t="s">
        <v>1046</v>
      </c>
      <c r="N4" s="436" t="s">
        <v>76</v>
      </c>
      <c r="O4" s="436" t="s">
        <v>1047</v>
      </c>
      <c r="P4" s="436" t="s">
        <v>1048</v>
      </c>
      <c r="Q4" s="436" t="s">
        <v>1049</v>
      </c>
    </row>
    <row r="5" spans="1:17" s="430" customFormat="1" ht="16.5" customHeight="1">
      <c r="A5" s="437" t="s">
        <v>1050</v>
      </c>
      <c r="B5" s="438">
        <f aca="true" t="shared" si="0" ref="B5:Q5">SUM(B6:B29)</f>
        <v>394165.131137</v>
      </c>
      <c r="C5" s="438">
        <f t="shared" si="0"/>
        <v>76687.25954</v>
      </c>
      <c r="D5" s="438">
        <f t="shared" si="0"/>
        <v>60986.47397900002</v>
      </c>
      <c r="E5" s="438">
        <f t="shared" si="0"/>
        <v>26688.868816000002</v>
      </c>
      <c r="F5" s="438">
        <f t="shared" si="0"/>
        <v>8553</v>
      </c>
      <c r="G5" s="438">
        <f t="shared" si="0"/>
        <v>65063.758603999995</v>
      </c>
      <c r="H5" s="438">
        <f t="shared" si="0"/>
        <v>8704.385751000002</v>
      </c>
      <c r="I5" s="438">
        <f t="shared" si="0"/>
        <v>32037.17</v>
      </c>
      <c r="J5" s="438">
        <f t="shared" si="0"/>
        <v>0</v>
      </c>
      <c r="K5" s="438">
        <f t="shared" si="0"/>
        <v>17998.412859</v>
      </c>
      <c r="L5" s="438">
        <f t="shared" si="0"/>
        <v>81073</v>
      </c>
      <c r="M5" s="438">
        <f t="shared" si="0"/>
        <v>6732</v>
      </c>
      <c r="N5" s="438">
        <f t="shared" si="0"/>
        <v>0</v>
      </c>
      <c r="O5" s="438">
        <f t="shared" si="0"/>
        <v>0</v>
      </c>
      <c r="P5" s="438">
        <f t="shared" si="0"/>
        <v>8332</v>
      </c>
      <c r="Q5" s="438">
        <f t="shared" si="0"/>
        <v>1308.918488</v>
      </c>
    </row>
    <row r="6" spans="1:17" s="428" customFormat="1" ht="16.5" customHeight="1">
      <c r="A6" s="439" t="s">
        <v>1051</v>
      </c>
      <c r="B6" s="438">
        <v>41165.60221</v>
      </c>
      <c r="C6" s="440">
        <v>18233.48691</v>
      </c>
      <c r="D6" s="440">
        <v>14601.1478</v>
      </c>
      <c r="E6" s="440">
        <v>4898.0148</v>
      </c>
      <c r="F6" s="440">
        <v>57</v>
      </c>
      <c r="G6" s="440">
        <v>3053.3857</v>
      </c>
      <c r="H6" s="440">
        <v>220.067</v>
      </c>
      <c r="I6" s="440"/>
      <c r="J6" s="440"/>
      <c r="K6" s="440">
        <v>50.5</v>
      </c>
      <c r="L6" s="440"/>
      <c r="M6" s="440"/>
      <c r="N6" s="440"/>
      <c r="O6" s="440"/>
      <c r="P6" s="440"/>
      <c r="Q6" s="440">
        <v>52</v>
      </c>
    </row>
    <row r="7" spans="1:17" s="428" customFormat="1" ht="16.5" customHeight="1">
      <c r="A7" s="439" t="s">
        <v>1052</v>
      </c>
      <c r="B7" s="438">
        <v>761</v>
      </c>
      <c r="C7" s="440"/>
      <c r="D7" s="440"/>
      <c r="E7" s="440"/>
      <c r="F7" s="440"/>
      <c r="G7" s="440"/>
      <c r="H7" s="440"/>
      <c r="I7" s="440">
        <v>761</v>
      </c>
      <c r="J7" s="440"/>
      <c r="K7" s="440"/>
      <c r="L7" s="440"/>
      <c r="M7" s="440"/>
      <c r="N7" s="440"/>
      <c r="O7" s="440"/>
      <c r="P7" s="440"/>
      <c r="Q7" s="440"/>
    </row>
    <row r="8" spans="1:17" s="428" customFormat="1" ht="16.5" customHeight="1">
      <c r="A8" s="439" t="s">
        <v>1053</v>
      </c>
      <c r="B8" s="438">
        <v>43951.018</v>
      </c>
      <c r="C8" s="440">
        <v>16297.1992</v>
      </c>
      <c r="D8" s="440">
        <v>11728.618</v>
      </c>
      <c r="E8" s="440">
        <v>8887.87</v>
      </c>
      <c r="F8" s="440">
        <v>3414</v>
      </c>
      <c r="G8" s="440">
        <v>25.3308</v>
      </c>
      <c r="H8" s="440">
        <v>2875</v>
      </c>
      <c r="I8" s="440"/>
      <c r="J8" s="440"/>
      <c r="K8" s="440">
        <v>486</v>
      </c>
      <c r="L8" s="440"/>
      <c r="M8" s="440"/>
      <c r="N8" s="440"/>
      <c r="O8" s="440"/>
      <c r="P8" s="440"/>
      <c r="Q8" s="440">
        <v>237</v>
      </c>
    </row>
    <row r="9" spans="1:17" s="428" customFormat="1" ht="16.5" customHeight="1">
      <c r="A9" s="439" t="s">
        <v>1054</v>
      </c>
      <c r="B9" s="438">
        <v>32719.70418</v>
      </c>
      <c r="C9" s="440">
        <v>1292.5455</v>
      </c>
      <c r="D9" s="440">
        <v>1362.02</v>
      </c>
      <c r="E9" s="440">
        <v>96.168</v>
      </c>
      <c r="F9" s="440"/>
      <c r="G9" s="440">
        <v>24842.24908</v>
      </c>
      <c r="H9" s="440">
        <v>316.5</v>
      </c>
      <c r="I9" s="440"/>
      <c r="J9" s="440"/>
      <c r="K9" s="440">
        <v>4708.2216</v>
      </c>
      <c r="L9" s="440"/>
      <c r="M9" s="440"/>
      <c r="N9" s="440"/>
      <c r="O9" s="440"/>
      <c r="P9" s="440"/>
      <c r="Q9" s="440">
        <v>102</v>
      </c>
    </row>
    <row r="10" spans="1:17" s="428" customFormat="1" ht="16.5" customHeight="1">
      <c r="A10" s="439" t="s">
        <v>1055</v>
      </c>
      <c r="B10" s="438">
        <v>5828.9553</v>
      </c>
      <c r="C10" s="440">
        <v>352.8253</v>
      </c>
      <c r="D10" s="440">
        <v>1441.884</v>
      </c>
      <c r="E10" s="440">
        <v>10</v>
      </c>
      <c r="F10" s="440"/>
      <c r="G10" s="440">
        <v>24.246</v>
      </c>
      <c r="H10" s="440"/>
      <c r="I10" s="440">
        <v>4000</v>
      </c>
      <c r="J10" s="440"/>
      <c r="K10" s="440"/>
      <c r="L10" s="440"/>
      <c r="M10" s="440"/>
      <c r="N10" s="440"/>
      <c r="O10" s="440"/>
      <c r="P10" s="440"/>
      <c r="Q10" s="440"/>
    </row>
    <row r="11" spans="1:17" s="428" customFormat="1" ht="16.5" customHeight="1">
      <c r="A11" s="439" t="s">
        <v>1056</v>
      </c>
      <c r="B11" s="438">
        <v>7258.942042</v>
      </c>
      <c r="C11" s="440">
        <v>390.6779</v>
      </c>
      <c r="D11" s="440">
        <v>1611.976</v>
      </c>
      <c r="E11" s="440">
        <v>63</v>
      </c>
      <c r="F11" s="440"/>
      <c r="G11" s="440">
        <v>3778.488142</v>
      </c>
      <c r="H11" s="440">
        <v>852.8</v>
      </c>
      <c r="I11" s="440">
        <v>562</v>
      </c>
      <c r="J11" s="440"/>
      <c r="K11" s="440"/>
      <c r="L11" s="440"/>
      <c r="M11" s="440"/>
      <c r="N11" s="440"/>
      <c r="O11" s="440"/>
      <c r="P11" s="440"/>
      <c r="Q11" s="440"/>
    </row>
    <row r="12" spans="1:17" s="428" customFormat="1" ht="16.5" customHeight="1">
      <c r="A12" s="439" t="s">
        <v>1057</v>
      </c>
      <c r="B12" s="438">
        <v>36483.364188</v>
      </c>
      <c r="C12" s="440">
        <v>7203.080565</v>
      </c>
      <c r="D12" s="440">
        <v>3949.204</v>
      </c>
      <c r="E12" s="440">
        <v>44.956</v>
      </c>
      <c r="F12" s="440"/>
      <c r="G12" s="440">
        <v>11541.315433</v>
      </c>
      <c r="H12" s="440">
        <v>276.9834</v>
      </c>
      <c r="I12" s="440">
        <v>200</v>
      </c>
      <c r="J12" s="440"/>
      <c r="K12" s="440">
        <v>11229.82479</v>
      </c>
      <c r="L12" s="440">
        <v>2038</v>
      </c>
      <c r="M12" s="440"/>
      <c r="N12" s="440"/>
      <c r="O12" s="440"/>
      <c r="P12" s="440"/>
      <c r="Q12" s="440"/>
    </row>
    <row r="13" spans="1:17" s="428" customFormat="1" ht="16.5" customHeight="1">
      <c r="A13" s="439" t="s">
        <v>1058</v>
      </c>
      <c r="B13" s="438">
        <v>95787.080266</v>
      </c>
      <c r="C13" s="440">
        <v>4127.763121</v>
      </c>
      <c r="D13" s="440">
        <v>4834.366</v>
      </c>
      <c r="E13" s="440">
        <v>33.25</v>
      </c>
      <c r="F13" s="440"/>
      <c r="G13" s="440">
        <v>4501.495199</v>
      </c>
      <c r="H13" s="440">
        <v>2518.455946</v>
      </c>
      <c r="I13" s="440"/>
      <c r="J13" s="440"/>
      <c r="K13" s="440">
        <v>736.75</v>
      </c>
      <c r="L13" s="440">
        <v>79035</v>
      </c>
      <c r="M13" s="440"/>
      <c r="N13" s="440"/>
      <c r="O13" s="440"/>
      <c r="P13" s="440"/>
      <c r="Q13" s="440"/>
    </row>
    <row r="14" spans="1:17" s="428" customFormat="1" ht="16.5" customHeight="1">
      <c r="A14" s="439" t="s">
        <v>1059</v>
      </c>
      <c r="B14" s="438">
        <v>18039.862388</v>
      </c>
      <c r="C14" s="440">
        <v>916.55993</v>
      </c>
      <c r="D14" s="440">
        <v>5015.91387</v>
      </c>
      <c r="E14" s="440">
        <v>0.4</v>
      </c>
      <c r="F14" s="440"/>
      <c r="G14" s="440">
        <v>264.988588</v>
      </c>
      <c r="H14" s="440">
        <v>200</v>
      </c>
      <c r="I14" s="440">
        <v>11642</v>
      </c>
      <c r="J14" s="440"/>
      <c r="K14" s="440"/>
      <c r="L14" s="440"/>
      <c r="M14" s="440"/>
      <c r="N14" s="440"/>
      <c r="O14" s="440"/>
      <c r="P14" s="440"/>
      <c r="Q14" s="440"/>
    </row>
    <row r="15" spans="1:17" s="428" customFormat="1" ht="16.5" customHeight="1">
      <c r="A15" s="439" t="s">
        <v>1060</v>
      </c>
      <c r="B15" s="438">
        <v>15739.999797</v>
      </c>
      <c r="C15" s="440">
        <v>1364.4361</v>
      </c>
      <c r="D15" s="440">
        <v>2672.755984</v>
      </c>
      <c r="E15" s="440">
        <v>15.500016</v>
      </c>
      <c r="F15" s="440"/>
      <c r="G15" s="440">
        <v>7758.085383</v>
      </c>
      <c r="H15" s="440">
        <v>650.105845</v>
      </c>
      <c r="I15" s="440">
        <v>2785</v>
      </c>
      <c r="J15" s="440"/>
      <c r="K15" s="440">
        <v>494.116469</v>
      </c>
      <c r="L15" s="440"/>
      <c r="M15" s="440"/>
      <c r="N15" s="440"/>
      <c r="O15" s="440"/>
      <c r="P15" s="440"/>
      <c r="Q15" s="440"/>
    </row>
    <row r="16" spans="1:17" s="428" customFormat="1" ht="16.5" customHeight="1">
      <c r="A16" s="439" t="s">
        <v>1061</v>
      </c>
      <c r="B16" s="438">
        <v>12626.873556</v>
      </c>
      <c r="C16" s="440">
        <v>1615.8267</v>
      </c>
      <c r="D16" s="440">
        <v>3561.514608</v>
      </c>
      <c r="E16" s="440">
        <v>4243.61</v>
      </c>
      <c r="F16" s="440"/>
      <c r="G16" s="440">
        <v>2174.7402</v>
      </c>
      <c r="H16" s="440">
        <v>475.61356</v>
      </c>
      <c r="I16" s="440">
        <v>100</v>
      </c>
      <c r="J16" s="440"/>
      <c r="K16" s="440">
        <v>100</v>
      </c>
      <c r="L16" s="440"/>
      <c r="M16" s="440"/>
      <c r="N16" s="440"/>
      <c r="O16" s="440"/>
      <c r="P16" s="440"/>
      <c r="Q16" s="440">
        <v>355.568488</v>
      </c>
    </row>
    <row r="17" spans="1:17" s="428" customFormat="1" ht="16.5" customHeight="1">
      <c r="A17" s="439" t="s">
        <v>1062</v>
      </c>
      <c r="B17" s="438">
        <v>12208.598261</v>
      </c>
      <c r="C17" s="440">
        <v>1286.4579</v>
      </c>
      <c r="D17" s="440">
        <v>3330.528884</v>
      </c>
      <c r="E17" s="440">
        <v>81</v>
      </c>
      <c r="F17" s="440">
        <v>5079</v>
      </c>
      <c r="G17" s="440">
        <v>2399.611477</v>
      </c>
      <c r="H17" s="440">
        <v>12</v>
      </c>
      <c r="I17" s="440">
        <v>7</v>
      </c>
      <c r="J17" s="440"/>
      <c r="K17" s="440">
        <v>13</v>
      </c>
      <c r="L17" s="440"/>
      <c r="M17" s="440"/>
      <c r="N17" s="440"/>
      <c r="O17" s="440"/>
      <c r="P17" s="440"/>
      <c r="Q17" s="440"/>
    </row>
    <row r="18" spans="1:17" s="428" customFormat="1" ht="16.5" customHeight="1">
      <c r="A18" s="439" t="s">
        <v>1063</v>
      </c>
      <c r="B18" s="438">
        <v>7693.6208</v>
      </c>
      <c r="C18" s="440">
        <v>660.6288</v>
      </c>
      <c r="D18" s="440">
        <v>172.992</v>
      </c>
      <c r="E18" s="440"/>
      <c r="F18" s="440"/>
      <c r="G18" s="440"/>
      <c r="H18" s="440"/>
      <c r="I18" s="440">
        <v>6860</v>
      </c>
      <c r="J18" s="440"/>
      <c r="K18" s="440"/>
      <c r="L18" s="440"/>
      <c r="M18" s="440"/>
      <c r="N18" s="440"/>
      <c r="O18" s="440"/>
      <c r="P18" s="440"/>
      <c r="Q18" s="440"/>
    </row>
    <row r="19" spans="1:17" s="428" customFormat="1" ht="16.5" customHeight="1">
      <c r="A19" s="439" t="s">
        <v>1064</v>
      </c>
      <c r="B19" s="438">
        <v>5695.384</v>
      </c>
      <c r="C19" s="440">
        <v>523.3032</v>
      </c>
      <c r="D19" s="440">
        <v>734.728</v>
      </c>
      <c r="E19" s="440">
        <v>10.4</v>
      </c>
      <c r="F19" s="440">
        <v>3</v>
      </c>
      <c r="G19" s="440">
        <v>48.2828</v>
      </c>
      <c r="H19" s="440"/>
      <c r="I19" s="440">
        <v>4375.67</v>
      </c>
      <c r="J19" s="440"/>
      <c r="K19" s="440"/>
      <c r="L19" s="440"/>
      <c r="M19" s="440"/>
      <c r="N19" s="440"/>
      <c r="O19" s="440"/>
      <c r="P19" s="440"/>
      <c r="Q19" s="440"/>
    </row>
    <row r="20" spans="1:17" s="428" customFormat="1" ht="16.5" customHeight="1">
      <c r="A20" s="439" t="s">
        <v>1065</v>
      </c>
      <c r="B20" s="438">
        <v>10</v>
      </c>
      <c r="C20" s="440"/>
      <c r="D20" s="440"/>
      <c r="E20" s="440"/>
      <c r="F20" s="440"/>
      <c r="G20" s="440"/>
      <c r="H20" s="440"/>
      <c r="I20" s="440"/>
      <c r="J20" s="440"/>
      <c r="K20" s="440">
        <v>10</v>
      </c>
      <c r="L20" s="440"/>
      <c r="M20" s="440"/>
      <c r="N20" s="440"/>
      <c r="O20" s="440"/>
      <c r="P20" s="440"/>
      <c r="Q20" s="440"/>
    </row>
    <row r="21" spans="1:17" s="428" customFormat="1" ht="16.5" customHeight="1">
      <c r="A21" s="439" t="s">
        <v>1066</v>
      </c>
      <c r="B21" s="438">
        <v>140</v>
      </c>
      <c r="C21" s="440"/>
      <c r="D21" s="440">
        <v>140</v>
      </c>
      <c r="E21" s="440"/>
      <c r="F21" s="440"/>
      <c r="G21" s="440"/>
      <c r="H21" s="440"/>
      <c r="I21" s="440"/>
      <c r="J21" s="440"/>
      <c r="K21" s="440"/>
      <c r="L21" s="440"/>
      <c r="M21" s="440"/>
      <c r="N21" s="440"/>
      <c r="O21" s="440"/>
      <c r="P21" s="440"/>
      <c r="Q21" s="440"/>
    </row>
    <row r="22" spans="1:17" s="428" customFormat="1" ht="16.5" customHeight="1">
      <c r="A22" s="439" t="s">
        <v>1067</v>
      </c>
      <c r="B22" s="438">
        <v>6315.2972</v>
      </c>
      <c r="C22" s="440">
        <v>565.16</v>
      </c>
      <c r="D22" s="440">
        <v>319.836</v>
      </c>
      <c r="E22" s="440">
        <v>4002</v>
      </c>
      <c r="F22" s="440"/>
      <c r="G22" s="440">
        <v>1428.3012</v>
      </c>
      <c r="H22" s="440"/>
      <c r="I22" s="440"/>
      <c r="J22" s="440"/>
      <c r="K22" s="440"/>
      <c r="L22" s="440"/>
      <c r="M22" s="440"/>
      <c r="N22" s="440"/>
      <c r="O22" s="440"/>
      <c r="P22" s="440"/>
      <c r="Q22" s="440"/>
    </row>
    <row r="23" spans="1:17" s="428" customFormat="1" ht="16.5" customHeight="1">
      <c r="A23" s="439" t="s">
        <v>1068</v>
      </c>
      <c r="B23" s="438">
        <v>16197.501749</v>
      </c>
      <c r="C23" s="440">
        <v>5845.566314</v>
      </c>
      <c r="D23" s="440">
        <v>2865.402833</v>
      </c>
      <c r="E23" s="440">
        <v>4125</v>
      </c>
      <c r="F23" s="440"/>
      <c r="G23" s="440">
        <v>3054.672602</v>
      </c>
      <c r="H23" s="440">
        <v>306.86</v>
      </c>
      <c r="I23" s="440"/>
      <c r="J23" s="440"/>
      <c r="K23" s="440"/>
      <c r="L23" s="440"/>
      <c r="M23" s="440"/>
      <c r="N23" s="440"/>
      <c r="O23" s="440"/>
      <c r="P23" s="440"/>
      <c r="Q23" s="440"/>
    </row>
    <row r="24" spans="1:17" s="428" customFormat="1" ht="16.5" customHeight="1">
      <c r="A24" s="439" t="s">
        <v>1069</v>
      </c>
      <c r="B24" s="438">
        <v>1442.4596</v>
      </c>
      <c r="C24" s="440"/>
      <c r="D24" s="440">
        <v>672</v>
      </c>
      <c r="E24" s="440"/>
      <c r="F24" s="440"/>
      <c r="G24" s="440">
        <v>25.9596</v>
      </c>
      <c r="H24" s="440"/>
      <c r="I24" s="440">
        <v>744.5</v>
      </c>
      <c r="J24" s="440"/>
      <c r="K24" s="440"/>
      <c r="L24" s="440"/>
      <c r="M24" s="440"/>
      <c r="N24" s="440"/>
      <c r="O24" s="440"/>
      <c r="P24" s="440"/>
      <c r="Q24" s="440"/>
    </row>
    <row r="25" spans="1:17" s="428" customFormat="1" ht="16.5" customHeight="1">
      <c r="A25" s="439" t="s">
        <v>1070</v>
      </c>
      <c r="B25" s="438">
        <v>3217.6345</v>
      </c>
      <c r="C25" s="440">
        <v>1645.7421</v>
      </c>
      <c r="D25" s="440">
        <v>1221.586</v>
      </c>
      <c r="E25" s="440">
        <v>37.7</v>
      </c>
      <c r="F25" s="440"/>
      <c r="G25" s="440">
        <v>142.6064</v>
      </c>
      <c r="H25" s="440"/>
      <c r="I25" s="440"/>
      <c r="J25" s="440"/>
      <c r="K25" s="440">
        <v>170</v>
      </c>
      <c r="L25" s="440"/>
      <c r="M25" s="440"/>
      <c r="N25" s="440"/>
      <c r="O25" s="440"/>
      <c r="P25" s="440"/>
      <c r="Q25" s="440"/>
    </row>
    <row r="26" spans="1:17" s="428" customFormat="1" ht="16.5" customHeight="1">
      <c r="A26" s="439" t="s">
        <v>1071</v>
      </c>
      <c r="B26" s="438">
        <v>3000</v>
      </c>
      <c r="C26" s="440"/>
      <c r="D26" s="440"/>
      <c r="E26" s="440"/>
      <c r="F26" s="440"/>
      <c r="G26" s="440"/>
      <c r="H26" s="440"/>
      <c r="I26" s="440"/>
      <c r="J26" s="440"/>
      <c r="K26" s="440"/>
      <c r="L26" s="440"/>
      <c r="M26" s="440"/>
      <c r="N26" s="440"/>
      <c r="O26" s="440"/>
      <c r="P26" s="440">
        <v>3000</v>
      </c>
      <c r="Q26" s="440"/>
    </row>
    <row r="27" spans="1:17" s="428" customFormat="1" ht="16.5" customHeight="1">
      <c r="A27" s="439" t="s">
        <v>1049</v>
      </c>
      <c r="B27" s="438">
        <v>21150.2331</v>
      </c>
      <c r="C27" s="440">
        <v>14366</v>
      </c>
      <c r="D27" s="440">
        <v>750</v>
      </c>
      <c r="E27" s="440">
        <v>140</v>
      </c>
      <c r="F27" s="440"/>
      <c r="G27" s="440"/>
      <c r="H27" s="440"/>
      <c r="I27" s="440"/>
      <c r="J27" s="440"/>
      <c r="K27" s="440"/>
      <c r="L27" s="440"/>
      <c r="M27" s="440"/>
      <c r="N27" s="440"/>
      <c r="O27" s="440"/>
      <c r="P27" s="440">
        <v>5332</v>
      </c>
      <c r="Q27" s="440">
        <v>562.35</v>
      </c>
    </row>
    <row r="28" spans="1:17" s="428" customFormat="1" ht="16.5" customHeight="1">
      <c r="A28" s="439" t="s">
        <v>1072</v>
      </c>
      <c r="B28" s="438">
        <v>6682</v>
      </c>
      <c r="C28" s="440"/>
      <c r="D28" s="440"/>
      <c r="E28" s="440"/>
      <c r="F28" s="440"/>
      <c r="G28" s="440"/>
      <c r="H28" s="440"/>
      <c r="I28" s="440"/>
      <c r="J28" s="440"/>
      <c r="K28" s="440"/>
      <c r="L28" s="440"/>
      <c r="M28" s="440">
        <v>6682</v>
      </c>
      <c r="N28" s="440"/>
      <c r="O28" s="440"/>
      <c r="P28" s="440"/>
      <c r="Q28" s="440"/>
    </row>
    <row r="29" spans="1:17" s="428" customFormat="1" ht="16.5" customHeight="1">
      <c r="A29" s="439" t="s">
        <v>1073</v>
      </c>
      <c r="B29" s="438">
        <v>50</v>
      </c>
      <c r="C29" s="440"/>
      <c r="D29" s="440"/>
      <c r="E29" s="440"/>
      <c r="F29" s="440"/>
      <c r="G29" s="440"/>
      <c r="H29" s="440"/>
      <c r="I29" s="440"/>
      <c r="J29" s="440"/>
      <c r="K29" s="440"/>
      <c r="L29" s="440"/>
      <c r="M29" s="440">
        <v>50</v>
      </c>
      <c r="N29" s="440"/>
      <c r="O29" s="440"/>
      <c r="P29" s="440"/>
      <c r="Q29" s="440"/>
    </row>
    <row r="30" spans="2:5" s="395" customFormat="1" ht="12.75">
      <c r="B30" s="441"/>
      <c r="C30" s="441"/>
      <c r="D30" s="441"/>
      <c r="E30" s="441"/>
    </row>
    <row r="31" spans="2:5" s="395" customFormat="1" ht="12.75">
      <c r="B31" s="441"/>
      <c r="C31" s="441"/>
      <c r="D31" s="441"/>
      <c r="E31" s="441"/>
    </row>
    <row r="32" spans="2:5" s="395" customFormat="1" ht="12.75">
      <c r="B32" s="441"/>
      <c r="C32" s="441"/>
      <c r="D32" s="441"/>
      <c r="E32" s="441"/>
    </row>
    <row r="33" spans="2:5" s="395" customFormat="1" ht="12.75">
      <c r="B33" s="441"/>
      <c r="C33" s="441"/>
      <c r="D33" s="441"/>
      <c r="E33" s="441"/>
    </row>
    <row r="34" spans="2:5" s="395" customFormat="1" ht="12.75">
      <c r="B34" s="441"/>
      <c r="C34" s="441"/>
      <c r="D34" s="441"/>
      <c r="E34" s="441"/>
    </row>
    <row r="35" spans="2:5" s="395" customFormat="1" ht="12.75">
      <c r="B35" s="441"/>
      <c r="C35" s="441"/>
      <c r="D35" s="441"/>
      <c r="E35" s="441"/>
    </row>
    <row r="36" spans="2:5" s="395" customFormat="1" ht="12.75">
      <c r="B36" s="441"/>
      <c r="C36" s="441"/>
      <c r="D36" s="441"/>
      <c r="E36" s="441"/>
    </row>
    <row r="37" spans="2:5" s="395" customFormat="1" ht="12.75">
      <c r="B37" s="441"/>
      <c r="C37" s="441"/>
      <c r="D37" s="441"/>
      <c r="E37" s="441"/>
    </row>
    <row r="38" spans="2:5" s="395" customFormat="1" ht="12.75">
      <c r="B38" s="441"/>
      <c r="C38" s="441"/>
      <c r="D38" s="441"/>
      <c r="E38" s="441"/>
    </row>
    <row r="39" spans="2:5" s="395" customFormat="1" ht="12.75">
      <c r="B39" s="441"/>
      <c r="C39" s="441"/>
      <c r="D39" s="441"/>
      <c r="E39" s="441"/>
    </row>
    <row r="40" spans="2:5" s="395" customFormat="1" ht="12.75">
      <c r="B40" s="441"/>
      <c r="C40" s="441"/>
      <c r="D40" s="441"/>
      <c r="E40" s="441"/>
    </row>
    <row r="41" spans="2:5" s="395" customFormat="1" ht="12.75">
      <c r="B41" s="441"/>
      <c r="C41" s="441"/>
      <c r="D41" s="441"/>
      <c r="E41" s="441"/>
    </row>
    <row r="42" spans="2:5" s="395" customFormat="1" ht="12.75">
      <c r="B42" s="441"/>
      <c r="C42" s="441"/>
      <c r="D42" s="441"/>
      <c r="E42" s="441"/>
    </row>
    <row r="43" spans="2:5" s="395" customFormat="1" ht="12.75">
      <c r="B43" s="441"/>
      <c r="C43" s="441"/>
      <c r="D43" s="441"/>
      <c r="E43" s="441"/>
    </row>
    <row r="44" spans="2:5" s="395" customFormat="1" ht="12.75">
      <c r="B44" s="441"/>
      <c r="C44" s="441"/>
      <c r="D44" s="441"/>
      <c r="E44" s="441"/>
    </row>
    <row r="45" spans="2:5" s="395" customFormat="1" ht="12.75">
      <c r="B45" s="441"/>
      <c r="C45" s="441"/>
      <c r="D45" s="441"/>
      <c r="E45" s="441"/>
    </row>
    <row r="46" spans="2:5" s="395" customFormat="1" ht="12.75">
      <c r="B46" s="441"/>
      <c r="C46" s="441"/>
      <c r="D46" s="441"/>
      <c r="E46" s="441"/>
    </row>
    <row r="47" spans="2:5" s="395" customFormat="1" ht="12.75">
      <c r="B47" s="441"/>
      <c r="C47" s="441"/>
      <c r="D47" s="441"/>
      <c r="E47" s="441"/>
    </row>
    <row r="48" spans="2:5" s="395" customFormat="1" ht="12.75">
      <c r="B48" s="441"/>
      <c r="C48" s="441"/>
      <c r="D48" s="441"/>
      <c r="E48" s="441"/>
    </row>
    <row r="49" spans="2:5" s="395" customFormat="1" ht="12.75">
      <c r="B49" s="441"/>
      <c r="C49" s="441"/>
      <c r="D49" s="441"/>
      <c r="E49" s="441"/>
    </row>
    <row r="50" spans="2:5" s="395" customFormat="1" ht="12.75">
      <c r="B50" s="441"/>
      <c r="C50" s="441"/>
      <c r="D50" s="441"/>
      <c r="E50" s="441"/>
    </row>
    <row r="51" spans="2:5" s="395" customFormat="1" ht="12.75">
      <c r="B51" s="441"/>
      <c r="C51" s="441"/>
      <c r="D51" s="441"/>
      <c r="E51" s="441"/>
    </row>
    <row r="52" spans="2:5" s="395" customFormat="1" ht="12.75">
      <c r="B52" s="441"/>
      <c r="C52" s="441"/>
      <c r="D52" s="441"/>
      <c r="E52" s="441"/>
    </row>
    <row r="53" spans="2:5" s="395" customFormat="1" ht="12.75">
      <c r="B53" s="441"/>
      <c r="C53" s="441"/>
      <c r="D53" s="441"/>
      <c r="E53" s="441"/>
    </row>
    <row r="54" spans="2:5" s="395" customFormat="1" ht="12.75">
      <c r="B54" s="441"/>
      <c r="C54" s="441"/>
      <c r="D54" s="441"/>
      <c r="E54" s="441"/>
    </row>
    <row r="55" spans="2:5" s="395" customFormat="1" ht="12.75">
      <c r="B55" s="441"/>
      <c r="C55" s="441"/>
      <c r="D55" s="441"/>
      <c r="E55" s="441"/>
    </row>
    <row r="56" spans="2:5" s="395" customFormat="1" ht="12.75">
      <c r="B56" s="441"/>
      <c r="C56" s="441"/>
      <c r="D56" s="441"/>
      <c r="E56" s="441"/>
    </row>
    <row r="57" spans="2:5" s="395" customFormat="1" ht="12.75">
      <c r="B57" s="441"/>
      <c r="C57" s="441"/>
      <c r="D57" s="441"/>
      <c r="E57" s="441"/>
    </row>
    <row r="58" spans="2:5" s="395" customFormat="1" ht="12.75">
      <c r="B58" s="441"/>
      <c r="C58" s="441"/>
      <c r="D58" s="441"/>
      <c r="E58" s="441"/>
    </row>
    <row r="59" spans="2:5" s="395" customFormat="1" ht="12.75">
      <c r="B59" s="441"/>
      <c r="C59" s="441"/>
      <c r="D59" s="441"/>
      <c r="E59" s="441"/>
    </row>
    <row r="60" spans="2:5" s="395" customFormat="1" ht="12.75">
      <c r="B60" s="441"/>
      <c r="C60" s="441"/>
      <c r="D60" s="441"/>
      <c r="E60" s="441"/>
    </row>
    <row r="61" spans="2:5" s="395" customFormat="1" ht="12.75">
      <c r="B61" s="441"/>
      <c r="C61" s="441"/>
      <c r="D61" s="441"/>
      <c r="E61" s="441"/>
    </row>
  </sheetData>
  <sheetProtection/>
  <mergeCells count="3">
    <mergeCell ref="A2:Q2"/>
    <mergeCell ref="M3:N3"/>
    <mergeCell ref="P3:Q3"/>
  </mergeCells>
  <printOptions horizontalCentered="1"/>
  <pageMargins left="0.39305555555555555" right="0.39305555555555555" top="0.5902777777777778" bottom="0.60625" header="0.5" footer="0.5"/>
  <pageSetup firstPageNumber="65" useFirstPageNumber="1" horizontalDpi="600" verticalDpi="600" orientation="landscape" paperSize="9" scale="95"/>
  <headerFooter scaleWithDoc="0" alignWithMargins="0">
    <oddFooter>&amp;C&amp;"Times New Roman"&amp;12— &amp;P —</oddFooter>
  </headerFooter>
</worksheet>
</file>

<file path=xl/worksheets/sheet27.xml><?xml version="1.0" encoding="utf-8"?>
<worksheet xmlns="http://schemas.openxmlformats.org/spreadsheetml/2006/main" xmlns:r="http://schemas.openxmlformats.org/officeDocument/2006/relationships">
  <dimension ref="A1:J53"/>
  <sheetViews>
    <sheetView zoomScaleSheetLayoutView="100" workbookViewId="0" topLeftCell="A1">
      <selection activeCell="C53" sqref="C53"/>
    </sheetView>
  </sheetViews>
  <sheetFormatPr defaultColWidth="9.00390625" defaultRowHeight="15" customHeight="1"/>
  <cols>
    <col min="1" max="1" width="14.125" style="389" customWidth="1"/>
    <col min="2" max="2" width="32.875" style="389" customWidth="1"/>
    <col min="3" max="3" width="13.875" style="396" customWidth="1"/>
    <col min="4" max="4" width="14.625" style="396" customWidth="1"/>
    <col min="5" max="5" width="11.75390625" style="396" customWidth="1"/>
    <col min="6" max="6" width="10.875" style="389" customWidth="1"/>
    <col min="7" max="7" width="13.75390625" style="389" customWidth="1"/>
    <col min="8" max="8" width="21.125" style="389" customWidth="1"/>
    <col min="9" max="9" width="25.625" style="389" customWidth="1"/>
    <col min="10" max="10" width="43.125" style="389" customWidth="1"/>
    <col min="11" max="250" width="9.00390625" style="389" customWidth="1"/>
    <col min="251" max="16384" width="9.00390625" style="389" customWidth="1"/>
  </cols>
  <sheetData>
    <row r="1" spans="1:5" s="389" customFormat="1" ht="21" customHeight="1">
      <c r="A1" s="397" t="s">
        <v>1074</v>
      </c>
      <c r="C1" s="396"/>
      <c r="D1" s="396"/>
      <c r="E1" s="396"/>
    </row>
    <row r="2" spans="1:10" s="390" customFormat="1" ht="24" customHeight="1">
      <c r="A2" s="398" t="s">
        <v>1075</v>
      </c>
      <c r="B2" s="399"/>
      <c r="C2" s="399"/>
      <c r="D2" s="399"/>
      <c r="E2" s="399"/>
      <c r="H2" s="344"/>
      <c r="I2" s="344"/>
      <c r="J2" s="344"/>
    </row>
    <row r="3" spans="1:10" s="391" customFormat="1" ht="18.75" customHeight="1">
      <c r="A3" s="400"/>
      <c r="B3" s="400"/>
      <c r="C3" s="401"/>
      <c r="D3" s="401"/>
      <c r="E3" s="412" t="s">
        <v>2</v>
      </c>
      <c r="H3" s="413" t="s">
        <v>1076</v>
      </c>
      <c r="I3" s="413"/>
      <c r="J3" s="413"/>
    </row>
    <row r="4" spans="1:10" s="392" customFormat="1" ht="21.75" customHeight="1">
      <c r="A4" s="402" t="s">
        <v>1077</v>
      </c>
      <c r="B4" s="403"/>
      <c r="C4" s="404" t="s">
        <v>646</v>
      </c>
      <c r="D4" s="405"/>
      <c r="E4" s="405"/>
      <c r="H4" s="414"/>
      <c r="I4" s="414"/>
      <c r="J4" s="419" t="s">
        <v>1078</v>
      </c>
    </row>
    <row r="5" spans="1:10" s="392" customFormat="1" ht="21.75" customHeight="1">
      <c r="A5" s="406" t="s">
        <v>44</v>
      </c>
      <c r="B5" s="406" t="s">
        <v>45</v>
      </c>
      <c r="C5" s="406" t="s">
        <v>1050</v>
      </c>
      <c r="D5" s="406" t="s">
        <v>1079</v>
      </c>
      <c r="E5" s="406" t="s">
        <v>1080</v>
      </c>
      <c r="H5" s="415" t="s">
        <v>1081</v>
      </c>
      <c r="I5" s="420"/>
      <c r="J5" s="420"/>
    </row>
    <row r="6" spans="1:10" s="393" customFormat="1" ht="21.75" customHeight="1">
      <c r="A6" s="407"/>
      <c r="B6" s="408" t="s">
        <v>1050</v>
      </c>
      <c r="C6" s="409">
        <f>C7+C19+C47+C52</f>
        <v>147493.85274700003</v>
      </c>
      <c r="D6" s="409">
        <f>D7+D19+D47+D52</f>
        <v>135359.028816</v>
      </c>
      <c r="E6" s="409">
        <f>E7+E19+E47+E52</f>
        <v>12134.823930999999</v>
      </c>
      <c r="H6" s="416" t="s">
        <v>44</v>
      </c>
      <c r="I6" s="416" t="s">
        <v>45</v>
      </c>
      <c r="J6" s="416" t="s">
        <v>1082</v>
      </c>
    </row>
    <row r="7" spans="1:10" s="391" customFormat="1" ht="21.75" customHeight="1">
      <c r="A7" s="407" t="s">
        <v>1083</v>
      </c>
      <c r="B7" s="410" t="s">
        <v>1084</v>
      </c>
      <c r="C7" s="411">
        <f>SUM(C8:C18)</f>
        <v>128982.55395700001</v>
      </c>
      <c r="D7" s="411">
        <f>SUM(D8:D18)</f>
        <v>128982.55395700001</v>
      </c>
      <c r="E7" s="411"/>
      <c r="H7" s="417"/>
      <c r="I7" s="421" t="s">
        <v>1050</v>
      </c>
      <c r="J7" s="422">
        <f>J8+J13+J24+J26+J29+J31</f>
        <v>147493.852747</v>
      </c>
    </row>
    <row r="8" spans="1:10" s="391" customFormat="1" ht="21.75" customHeight="1">
      <c r="A8" s="407" t="s">
        <v>1085</v>
      </c>
      <c r="B8" s="410" t="s">
        <v>1086</v>
      </c>
      <c r="C8" s="411">
        <v>28602.6329</v>
      </c>
      <c r="D8" s="411">
        <v>28602.6329</v>
      </c>
      <c r="E8" s="411"/>
      <c r="H8" s="417">
        <v>501</v>
      </c>
      <c r="I8" s="421" t="s">
        <v>1036</v>
      </c>
      <c r="J8" s="422">
        <f>SUM(J9:J12)</f>
        <v>82602.24544</v>
      </c>
    </row>
    <row r="9" spans="1:10" s="391" customFormat="1" ht="21.75" customHeight="1">
      <c r="A9" s="407" t="s">
        <v>1087</v>
      </c>
      <c r="B9" s="410" t="s">
        <v>1088</v>
      </c>
      <c r="C9" s="411">
        <v>13151.694013</v>
      </c>
      <c r="D9" s="411">
        <v>13151.694013</v>
      </c>
      <c r="E9" s="411"/>
      <c r="H9" s="418">
        <v>50101</v>
      </c>
      <c r="I9" s="423" t="s">
        <v>1089</v>
      </c>
      <c r="J9" s="424">
        <v>37586.24731</v>
      </c>
    </row>
    <row r="10" spans="1:10" s="391" customFormat="1" ht="21.75" customHeight="1">
      <c r="A10" s="407" t="s">
        <v>1090</v>
      </c>
      <c r="B10" s="410" t="s">
        <v>1091</v>
      </c>
      <c r="C10" s="411">
        <v>20528.280202</v>
      </c>
      <c r="D10" s="411">
        <v>20528.280202</v>
      </c>
      <c r="E10" s="411"/>
      <c r="H10" s="418">
        <v>50102</v>
      </c>
      <c r="I10" s="423" t="s">
        <v>1092</v>
      </c>
      <c r="J10" s="424">
        <v>8808.511586</v>
      </c>
    </row>
    <row r="11" spans="1:10" s="391" customFormat="1" ht="21.75" customHeight="1">
      <c r="A11" s="407" t="s">
        <v>1093</v>
      </c>
      <c r="B11" s="410" t="s">
        <v>1094</v>
      </c>
      <c r="C11" s="411">
        <v>6544.045137</v>
      </c>
      <c r="D11" s="411">
        <v>6544.045137</v>
      </c>
      <c r="E11" s="411"/>
      <c r="H11" s="418">
        <v>50103</v>
      </c>
      <c r="I11" s="423" t="s">
        <v>1095</v>
      </c>
      <c r="J11" s="424">
        <v>5327.196314</v>
      </c>
    </row>
    <row r="12" spans="1:10" s="391" customFormat="1" ht="21.75" customHeight="1">
      <c r="A12" s="407" t="s">
        <v>1096</v>
      </c>
      <c r="B12" s="410" t="s">
        <v>1097</v>
      </c>
      <c r="C12" s="411">
        <v>9237.642735</v>
      </c>
      <c r="D12" s="411">
        <v>9237.642735</v>
      </c>
      <c r="E12" s="411"/>
      <c r="H12" s="418">
        <v>50199</v>
      </c>
      <c r="I12" s="418" t="s">
        <v>1098</v>
      </c>
      <c r="J12" s="424">
        <v>30880.29023</v>
      </c>
    </row>
    <row r="13" spans="1:10" s="391" customFormat="1" ht="21.75" customHeight="1">
      <c r="A13" s="407" t="s">
        <v>1099</v>
      </c>
      <c r="B13" s="410" t="s">
        <v>1100</v>
      </c>
      <c r="C13" s="411">
        <v>1203.974715</v>
      </c>
      <c r="D13" s="411">
        <v>1203.974715</v>
      </c>
      <c r="E13" s="411"/>
      <c r="H13" s="417">
        <v>502</v>
      </c>
      <c r="I13" s="421" t="s">
        <v>1037</v>
      </c>
      <c r="J13" s="422">
        <f>SUM(J14:J23)</f>
        <v>9041.797513</v>
      </c>
    </row>
    <row r="14" spans="1:10" s="391" customFormat="1" ht="21.75" customHeight="1">
      <c r="A14" s="407" t="s">
        <v>1101</v>
      </c>
      <c r="B14" s="410" t="s">
        <v>1102</v>
      </c>
      <c r="C14" s="411">
        <v>4146.374479</v>
      </c>
      <c r="D14" s="411">
        <v>4146.374479</v>
      </c>
      <c r="E14" s="411"/>
      <c r="H14" s="418">
        <v>50201</v>
      </c>
      <c r="I14" s="423" t="s">
        <v>1103</v>
      </c>
      <c r="J14" s="424">
        <v>5712.069723</v>
      </c>
    </row>
    <row r="15" spans="1:10" s="391" customFormat="1" ht="21.75" customHeight="1">
      <c r="A15" s="407" t="s">
        <v>1104</v>
      </c>
      <c r="B15" s="410" t="s">
        <v>1105</v>
      </c>
      <c r="C15" s="411">
        <v>1208.4686</v>
      </c>
      <c r="D15" s="411">
        <v>1208.4686</v>
      </c>
      <c r="E15" s="411"/>
      <c r="H15" s="418">
        <v>50202</v>
      </c>
      <c r="I15" s="425" t="s">
        <v>1106</v>
      </c>
      <c r="J15" s="424">
        <v>83.865</v>
      </c>
    </row>
    <row r="16" spans="1:10" s="391" customFormat="1" ht="21.75" customHeight="1">
      <c r="A16" s="407" t="s">
        <v>1107</v>
      </c>
      <c r="B16" s="410" t="s">
        <v>1108</v>
      </c>
      <c r="C16" s="411">
        <v>1601.383738</v>
      </c>
      <c r="D16" s="411">
        <v>1601.383738</v>
      </c>
      <c r="E16" s="411"/>
      <c r="H16" s="418">
        <v>50203</v>
      </c>
      <c r="I16" s="423" t="s">
        <v>1109</v>
      </c>
      <c r="J16" s="424">
        <v>101.1183</v>
      </c>
    </row>
    <row r="17" spans="1:10" s="391" customFormat="1" ht="21.75" customHeight="1">
      <c r="A17" s="407" t="s">
        <v>1110</v>
      </c>
      <c r="B17" s="410" t="s">
        <v>1095</v>
      </c>
      <c r="C17" s="411">
        <v>8563.422961</v>
      </c>
      <c r="D17" s="411">
        <v>8563.422961</v>
      </c>
      <c r="E17" s="411"/>
      <c r="H17" s="418">
        <v>50204</v>
      </c>
      <c r="I17" s="423" t="s">
        <v>1111</v>
      </c>
      <c r="J17" s="424">
        <v>55.4</v>
      </c>
    </row>
    <row r="18" spans="1:10" s="391" customFormat="1" ht="21.75" customHeight="1">
      <c r="A18" s="407" t="s">
        <v>1112</v>
      </c>
      <c r="B18" s="410" t="s">
        <v>1113</v>
      </c>
      <c r="C18" s="411">
        <v>34194.634477</v>
      </c>
      <c r="D18" s="411">
        <v>34194.634477</v>
      </c>
      <c r="E18" s="411"/>
      <c r="H18" s="418">
        <v>50205</v>
      </c>
      <c r="I18" s="423" t="s">
        <v>1114</v>
      </c>
      <c r="J18" s="424">
        <v>341.998929</v>
      </c>
    </row>
    <row r="19" spans="1:10" s="391" customFormat="1" ht="21.75" customHeight="1">
      <c r="A19" s="407" t="s">
        <v>1115</v>
      </c>
      <c r="B19" s="410" t="s">
        <v>1116</v>
      </c>
      <c r="C19" s="411">
        <f>SUM(C20:C46)</f>
        <v>11947.165115</v>
      </c>
      <c r="D19" s="411"/>
      <c r="E19" s="411">
        <f>SUM(E20:E46)</f>
        <v>11947.165115</v>
      </c>
      <c r="H19" s="418">
        <v>50206</v>
      </c>
      <c r="I19" s="423" t="s">
        <v>1117</v>
      </c>
      <c r="J19" s="424">
        <v>125.181322</v>
      </c>
    </row>
    <row r="20" spans="1:10" s="391" customFormat="1" ht="21.75" customHeight="1">
      <c r="A20" s="407" t="s">
        <v>1118</v>
      </c>
      <c r="B20" s="410" t="s">
        <v>1119</v>
      </c>
      <c r="C20" s="411">
        <v>915.879003</v>
      </c>
      <c r="D20" s="411"/>
      <c r="E20" s="411">
        <v>915.879003</v>
      </c>
      <c r="H20" s="418">
        <v>50207</v>
      </c>
      <c r="I20" s="423" t="s">
        <v>1120</v>
      </c>
      <c r="J20" s="424">
        <v>49</v>
      </c>
    </row>
    <row r="21" spans="1:10" s="391" customFormat="1" ht="21.75" customHeight="1">
      <c r="A21" s="407" t="s">
        <v>1121</v>
      </c>
      <c r="B21" s="410" t="s">
        <v>1122</v>
      </c>
      <c r="C21" s="411">
        <v>276.541007</v>
      </c>
      <c r="D21" s="411"/>
      <c r="E21" s="411">
        <v>276.541007</v>
      </c>
      <c r="H21" s="418">
        <v>50208</v>
      </c>
      <c r="I21" s="423" t="s">
        <v>1123</v>
      </c>
      <c r="J21" s="424">
        <v>354.379</v>
      </c>
    </row>
    <row r="22" spans="1:10" s="391" customFormat="1" ht="21.75" customHeight="1">
      <c r="A22" s="407" t="s">
        <v>1124</v>
      </c>
      <c r="B22" s="410" t="s">
        <v>1125</v>
      </c>
      <c r="C22" s="411">
        <v>29.776028</v>
      </c>
      <c r="D22" s="411"/>
      <c r="E22" s="411">
        <v>29.776028</v>
      </c>
      <c r="H22" s="418">
        <v>50209</v>
      </c>
      <c r="I22" s="423" t="s">
        <v>1126</v>
      </c>
      <c r="J22" s="424">
        <v>249.626329</v>
      </c>
    </row>
    <row r="23" spans="1:10" s="391" customFormat="1" ht="21.75" customHeight="1">
      <c r="A23" s="407" t="s">
        <v>1127</v>
      </c>
      <c r="B23" s="410" t="s">
        <v>1128</v>
      </c>
      <c r="C23" s="411">
        <v>55.89</v>
      </c>
      <c r="D23" s="411"/>
      <c r="E23" s="411">
        <v>55.89</v>
      </c>
      <c r="H23" s="418">
        <v>50299</v>
      </c>
      <c r="I23" s="423" t="s">
        <v>1129</v>
      </c>
      <c r="J23" s="424">
        <v>1969.15891</v>
      </c>
    </row>
    <row r="24" spans="1:10" s="391" customFormat="1" ht="21.75" customHeight="1">
      <c r="A24" s="407" t="s">
        <v>1130</v>
      </c>
      <c r="B24" s="410" t="s">
        <v>1131</v>
      </c>
      <c r="C24" s="411">
        <v>260.074267</v>
      </c>
      <c r="D24" s="411"/>
      <c r="E24" s="411">
        <v>260.074267</v>
      </c>
      <c r="H24" s="417">
        <v>503</v>
      </c>
      <c r="I24" s="421" t="s">
        <v>1132</v>
      </c>
      <c r="J24" s="422">
        <f>J25</f>
        <v>119.948816</v>
      </c>
    </row>
    <row r="25" spans="1:10" s="391" customFormat="1" ht="21.75" customHeight="1">
      <c r="A25" s="407" t="s">
        <v>1133</v>
      </c>
      <c r="B25" s="410" t="s">
        <v>1134</v>
      </c>
      <c r="C25" s="411">
        <v>1006.031104</v>
      </c>
      <c r="D25" s="411"/>
      <c r="E25" s="411">
        <v>1006.031104</v>
      </c>
      <c r="H25" s="418" t="s">
        <v>1135</v>
      </c>
      <c r="I25" s="423" t="s">
        <v>1136</v>
      </c>
      <c r="J25" s="424">
        <v>119.948816</v>
      </c>
    </row>
    <row r="26" spans="1:10" s="391" customFormat="1" ht="21.75" customHeight="1">
      <c r="A26" s="407" t="s">
        <v>1137</v>
      </c>
      <c r="B26" s="410" t="s">
        <v>1138</v>
      </c>
      <c r="C26" s="411">
        <v>228.1386</v>
      </c>
      <c r="D26" s="411"/>
      <c r="E26" s="411">
        <v>228.1386</v>
      </c>
      <c r="H26" s="417">
        <v>505</v>
      </c>
      <c r="I26" s="421" t="s">
        <v>1040</v>
      </c>
      <c r="J26" s="424">
        <f>J27+J28</f>
        <v>49285.676118999996</v>
      </c>
    </row>
    <row r="27" spans="1:10" s="391" customFormat="1" ht="21.75" customHeight="1">
      <c r="A27" s="407" t="s">
        <v>1139</v>
      </c>
      <c r="B27" s="410" t="s">
        <v>1140</v>
      </c>
      <c r="C27" s="411">
        <v>3.561</v>
      </c>
      <c r="D27" s="411"/>
      <c r="E27" s="411">
        <v>3.561</v>
      </c>
      <c r="H27" s="418">
        <v>50501</v>
      </c>
      <c r="I27" s="423" t="s">
        <v>1116</v>
      </c>
      <c r="J27" s="424">
        <v>46370.308517</v>
      </c>
    </row>
    <row r="28" spans="1:10" s="391" customFormat="1" ht="21.75" customHeight="1">
      <c r="A28" s="407" t="s">
        <v>1141</v>
      </c>
      <c r="B28" s="410" t="s">
        <v>1142</v>
      </c>
      <c r="C28" s="411">
        <v>461.988142</v>
      </c>
      <c r="D28" s="411"/>
      <c r="E28" s="411">
        <v>461.988142</v>
      </c>
      <c r="H28" s="418">
        <v>50502</v>
      </c>
      <c r="I28" s="423" t="s">
        <v>1143</v>
      </c>
      <c r="J28" s="424">
        <v>2915.367602</v>
      </c>
    </row>
    <row r="29" spans="1:10" s="391" customFormat="1" ht="21.75" customHeight="1">
      <c r="A29" s="407" t="s">
        <v>1144</v>
      </c>
      <c r="B29" s="410" t="s">
        <v>1145</v>
      </c>
      <c r="C29" s="411">
        <v>567.852378</v>
      </c>
      <c r="D29" s="411"/>
      <c r="E29" s="411">
        <v>567.852378</v>
      </c>
      <c r="H29" s="417">
        <v>506</v>
      </c>
      <c r="I29" s="421" t="s">
        <v>1041</v>
      </c>
      <c r="J29" s="424">
        <f>J30</f>
        <v>67.71</v>
      </c>
    </row>
    <row r="30" spans="1:10" s="391" customFormat="1" ht="21.75" customHeight="1">
      <c r="A30" s="407" t="s">
        <v>1146</v>
      </c>
      <c r="B30" s="410" t="s">
        <v>1120</v>
      </c>
      <c r="C30" s="411">
        <v>59</v>
      </c>
      <c r="D30" s="411"/>
      <c r="E30" s="411">
        <v>59</v>
      </c>
      <c r="H30" s="418" t="s">
        <v>1147</v>
      </c>
      <c r="I30" s="423" t="s">
        <v>1148</v>
      </c>
      <c r="J30" s="424">
        <v>67.71</v>
      </c>
    </row>
    <row r="31" spans="1:10" s="391" customFormat="1" ht="21.75" customHeight="1">
      <c r="A31" s="407" t="s">
        <v>1149</v>
      </c>
      <c r="B31" s="410" t="s">
        <v>1150</v>
      </c>
      <c r="C31" s="411">
        <v>404.848856</v>
      </c>
      <c r="D31" s="411"/>
      <c r="E31" s="411">
        <v>404.848856</v>
      </c>
      <c r="H31" s="417">
        <v>509</v>
      </c>
      <c r="I31" s="421" t="s">
        <v>1044</v>
      </c>
      <c r="J31" s="422">
        <f>J32+J33+J34</f>
        <v>6376.474859</v>
      </c>
    </row>
    <row r="32" spans="1:10" s="391" customFormat="1" ht="21.75" customHeight="1">
      <c r="A32" s="407" t="s">
        <v>1151</v>
      </c>
      <c r="B32" s="410" t="s">
        <v>1152</v>
      </c>
      <c r="C32" s="411">
        <v>78.370332</v>
      </c>
      <c r="D32" s="411"/>
      <c r="E32" s="411">
        <v>78.370332</v>
      </c>
      <c r="H32" s="418">
        <v>50901</v>
      </c>
      <c r="I32" s="423" t="s">
        <v>1153</v>
      </c>
      <c r="J32" s="424">
        <v>421.44829</v>
      </c>
    </row>
    <row r="33" spans="1:10" s="391" customFormat="1" ht="21.75" customHeight="1">
      <c r="A33" s="407" t="s">
        <v>1154</v>
      </c>
      <c r="B33" s="410" t="s">
        <v>1106</v>
      </c>
      <c r="C33" s="411">
        <v>100.7083</v>
      </c>
      <c r="D33" s="411"/>
      <c r="E33" s="411">
        <v>100.7083</v>
      </c>
      <c r="H33" s="418">
        <v>50505</v>
      </c>
      <c r="I33" s="423" t="s">
        <v>1155</v>
      </c>
      <c r="J33" s="424">
        <v>5147.4101</v>
      </c>
    </row>
    <row r="34" spans="1:10" s="391" customFormat="1" ht="21.75" customHeight="1">
      <c r="A34" s="407" t="s">
        <v>1156</v>
      </c>
      <c r="B34" s="410" t="s">
        <v>1109</v>
      </c>
      <c r="C34" s="411">
        <v>133.9882</v>
      </c>
      <c r="D34" s="411"/>
      <c r="E34" s="411">
        <v>133.9882</v>
      </c>
      <c r="H34" s="418" t="s">
        <v>1157</v>
      </c>
      <c r="I34" s="423" t="s">
        <v>1158</v>
      </c>
      <c r="J34" s="424">
        <v>807.616469</v>
      </c>
    </row>
    <row r="35" spans="1:5" s="391" customFormat="1" ht="21.75" customHeight="1">
      <c r="A35" s="407" t="s">
        <v>1159</v>
      </c>
      <c r="B35" s="410" t="s">
        <v>1117</v>
      </c>
      <c r="C35" s="411">
        <v>159.910377</v>
      </c>
      <c r="D35" s="411"/>
      <c r="E35" s="411">
        <v>159.910377</v>
      </c>
    </row>
    <row r="36" spans="1:5" s="394" customFormat="1" ht="21.75" customHeight="1">
      <c r="A36" s="407" t="s">
        <v>1160</v>
      </c>
      <c r="B36" s="410" t="s">
        <v>1161</v>
      </c>
      <c r="C36" s="411">
        <v>87.203</v>
      </c>
      <c r="D36" s="411"/>
      <c r="E36" s="411">
        <v>87.203</v>
      </c>
    </row>
    <row r="37" spans="1:5" s="394" customFormat="1" ht="21.75" customHeight="1">
      <c r="A37" s="407" t="s">
        <v>1162</v>
      </c>
      <c r="B37" s="410" t="s">
        <v>1163</v>
      </c>
      <c r="C37" s="411">
        <v>30.3</v>
      </c>
      <c r="D37" s="411"/>
      <c r="E37" s="411">
        <v>30.3</v>
      </c>
    </row>
    <row r="38" spans="1:5" s="394" customFormat="1" ht="21.75" customHeight="1">
      <c r="A38" s="407" t="s">
        <v>1164</v>
      </c>
      <c r="B38" s="410" t="s">
        <v>1165</v>
      </c>
      <c r="C38" s="411">
        <v>33.8</v>
      </c>
      <c r="D38" s="411"/>
      <c r="E38" s="411">
        <v>33.8</v>
      </c>
    </row>
    <row r="39" spans="1:5" s="394" customFormat="1" ht="21.75" customHeight="1">
      <c r="A39" s="407" t="s">
        <v>1166</v>
      </c>
      <c r="B39" s="410" t="s">
        <v>1167</v>
      </c>
      <c r="C39" s="411">
        <v>262.095914</v>
      </c>
      <c r="D39" s="411"/>
      <c r="E39" s="411">
        <v>262.095914</v>
      </c>
    </row>
    <row r="40" spans="1:5" s="394" customFormat="1" ht="21.75" customHeight="1">
      <c r="A40" s="407" t="s">
        <v>1168</v>
      </c>
      <c r="B40" s="410" t="s">
        <v>1114</v>
      </c>
      <c r="C40" s="411">
        <v>183.330929</v>
      </c>
      <c r="D40" s="411"/>
      <c r="E40" s="411">
        <v>183.330929</v>
      </c>
    </row>
    <row r="41" spans="1:5" s="395" customFormat="1" ht="21.75" customHeight="1">
      <c r="A41" s="407" t="s">
        <v>1169</v>
      </c>
      <c r="B41" s="410" t="s">
        <v>1170</v>
      </c>
      <c r="C41" s="411">
        <v>1065.723214</v>
      </c>
      <c r="D41" s="411"/>
      <c r="E41" s="411">
        <v>1065.723214</v>
      </c>
    </row>
    <row r="42" spans="1:5" s="395" customFormat="1" ht="21.75" customHeight="1">
      <c r="A42" s="407" t="s">
        <v>1171</v>
      </c>
      <c r="B42" s="410" t="s">
        <v>1172</v>
      </c>
      <c r="C42" s="411">
        <v>610.09115</v>
      </c>
      <c r="D42" s="411"/>
      <c r="E42" s="411">
        <v>610.09115</v>
      </c>
    </row>
    <row r="43" spans="1:5" s="395" customFormat="1" ht="21.75" customHeight="1">
      <c r="A43" s="407" t="s">
        <v>1173</v>
      </c>
      <c r="B43" s="410" t="s">
        <v>1123</v>
      </c>
      <c r="C43" s="411">
        <v>587.09083</v>
      </c>
      <c r="D43" s="411"/>
      <c r="E43" s="411">
        <v>587.09083</v>
      </c>
    </row>
    <row r="44" spans="1:5" s="395" customFormat="1" ht="21.75" customHeight="1">
      <c r="A44" s="407" t="s">
        <v>1174</v>
      </c>
      <c r="B44" s="410" t="s">
        <v>1175</v>
      </c>
      <c r="C44" s="411">
        <v>2082.74</v>
      </c>
      <c r="D44" s="411"/>
      <c r="E44" s="411">
        <v>2082.74</v>
      </c>
    </row>
    <row r="45" spans="1:5" s="395" customFormat="1" ht="21.75" customHeight="1">
      <c r="A45" s="407" t="s">
        <v>1176</v>
      </c>
      <c r="B45" s="410" t="s">
        <v>1177</v>
      </c>
      <c r="C45" s="411">
        <v>6.7684</v>
      </c>
      <c r="D45" s="411"/>
      <c r="E45" s="411">
        <v>6.7684</v>
      </c>
    </row>
    <row r="46" spans="1:5" s="395" customFormat="1" ht="21.75" customHeight="1">
      <c r="A46" s="407" t="s">
        <v>1178</v>
      </c>
      <c r="B46" s="410" t="s">
        <v>1129</v>
      </c>
      <c r="C46" s="411">
        <v>2255.464084</v>
      </c>
      <c r="D46" s="411"/>
      <c r="E46" s="411">
        <v>2255.464084</v>
      </c>
    </row>
    <row r="47" spans="1:5" s="395" customFormat="1" ht="21.75" customHeight="1">
      <c r="A47" s="407" t="s">
        <v>1179</v>
      </c>
      <c r="B47" s="410" t="s">
        <v>1044</v>
      </c>
      <c r="C47" s="411">
        <f>C48+C49+C50+C51</f>
        <v>6376.474859</v>
      </c>
      <c r="D47" s="411">
        <f>D48+D49+D50+D51</f>
        <v>6376.474859</v>
      </c>
      <c r="E47" s="411"/>
    </row>
    <row r="48" spans="1:5" s="395" customFormat="1" ht="21.75" customHeight="1">
      <c r="A48" s="407" t="s">
        <v>1180</v>
      </c>
      <c r="B48" s="410" t="s">
        <v>1181</v>
      </c>
      <c r="C48" s="411">
        <v>214.0395</v>
      </c>
      <c r="D48" s="411">
        <v>214.0395</v>
      </c>
      <c r="E48" s="411"/>
    </row>
    <row r="49" spans="1:5" s="395" customFormat="1" ht="21.75" customHeight="1">
      <c r="A49" s="407" t="s">
        <v>1182</v>
      </c>
      <c r="B49" s="410" t="s">
        <v>1183</v>
      </c>
      <c r="C49" s="411">
        <v>4933.3706</v>
      </c>
      <c r="D49" s="411">
        <v>4933.3706</v>
      </c>
      <c r="E49" s="411"/>
    </row>
    <row r="50" spans="1:5" s="395" customFormat="1" ht="21.75" customHeight="1">
      <c r="A50" s="407" t="s">
        <v>1184</v>
      </c>
      <c r="B50" s="410" t="s">
        <v>1185</v>
      </c>
      <c r="C50" s="411">
        <v>421.44829</v>
      </c>
      <c r="D50" s="411">
        <v>421.44829</v>
      </c>
      <c r="E50" s="411"/>
    </row>
    <row r="51" spans="1:5" s="395" customFormat="1" ht="21.75" customHeight="1">
      <c r="A51" s="407" t="s">
        <v>1186</v>
      </c>
      <c r="B51" s="410" t="s">
        <v>1187</v>
      </c>
      <c r="C51" s="411">
        <v>807.616469</v>
      </c>
      <c r="D51" s="411">
        <v>807.616469</v>
      </c>
      <c r="E51" s="411"/>
    </row>
    <row r="52" spans="1:5" s="395" customFormat="1" ht="21.75" customHeight="1">
      <c r="A52" s="407" t="s">
        <v>1188</v>
      </c>
      <c r="B52" s="410" t="s">
        <v>1189</v>
      </c>
      <c r="C52" s="411">
        <f>C53</f>
        <v>187.658816</v>
      </c>
      <c r="D52" s="411"/>
      <c r="E52" s="411">
        <f>E53</f>
        <v>187.658816</v>
      </c>
    </row>
    <row r="53" spans="1:5" s="395" customFormat="1" ht="21.75" customHeight="1">
      <c r="A53" s="407" t="s">
        <v>1190</v>
      </c>
      <c r="B53" s="410" t="s">
        <v>1191</v>
      </c>
      <c r="C53" s="411">
        <v>187.658816</v>
      </c>
      <c r="D53" s="411"/>
      <c r="E53" s="411">
        <v>187.658816</v>
      </c>
    </row>
  </sheetData>
  <sheetProtection/>
  <mergeCells count="3">
    <mergeCell ref="A2:E2"/>
    <mergeCell ref="H3:J3"/>
    <mergeCell ref="A4:B4"/>
  </mergeCells>
  <printOptions horizontalCentered="1"/>
  <pageMargins left="0.7513888888888889" right="0.7513888888888889" top="1" bottom="0.8027777777777778" header="0.5" footer="0.5"/>
  <pageSetup firstPageNumber="66" useFirstPageNumber="1" horizontalDpi="600" verticalDpi="600" orientation="portrait" paperSize="9"/>
  <headerFooter scaleWithDoc="0" alignWithMargins="0">
    <oddFooter>&amp;C&amp;"Times New Roman"&amp;12— &amp;P —</oddFooter>
  </headerFooter>
</worksheet>
</file>

<file path=xl/worksheets/sheet28.xml><?xml version="1.0" encoding="utf-8"?>
<worksheet xmlns="http://schemas.openxmlformats.org/spreadsheetml/2006/main" xmlns:r="http://schemas.openxmlformats.org/officeDocument/2006/relationships">
  <dimension ref="A1:F10"/>
  <sheetViews>
    <sheetView zoomScaleSheetLayoutView="100" workbookViewId="0" topLeftCell="A1">
      <selection activeCell="C53" sqref="C53"/>
    </sheetView>
  </sheetViews>
  <sheetFormatPr defaultColWidth="9.00390625" defaultRowHeight="13.5"/>
  <cols>
    <col min="1" max="6" width="24.375" style="363" customWidth="1"/>
    <col min="7" max="16384" width="9.00390625" style="363" customWidth="1"/>
  </cols>
  <sheetData>
    <row r="1" spans="1:6" s="363" customFormat="1" ht="21.75" customHeight="1">
      <c r="A1" s="119" t="s">
        <v>1192</v>
      </c>
      <c r="B1" s="364"/>
      <c r="C1" s="364"/>
      <c r="D1" s="364"/>
      <c r="E1" s="364"/>
      <c r="F1" s="364"/>
    </row>
    <row r="2" spans="1:6" s="363" customFormat="1" ht="51" customHeight="1">
      <c r="A2" s="365" t="s">
        <v>1193</v>
      </c>
      <c r="B2" s="365"/>
      <c r="C2" s="365"/>
      <c r="D2" s="365"/>
      <c r="E2" s="365"/>
      <c r="F2" s="365"/>
    </row>
    <row r="3" spans="1:6" s="363" customFormat="1" ht="14.25" customHeight="1">
      <c r="A3" s="364"/>
      <c r="B3" s="364"/>
      <c r="C3" s="364"/>
      <c r="D3" s="364"/>
      <c r="E3" s="364"/>
      <c r="F3" s="364"/>
    </row>
    <row r="4" spans="1:6" s="363" customFormat="1" ht="21.75" customHeight="1">
      <c r="A4" s="366" t="s">
        <v>1194</v>
      </c>
      <c r="B4" s="367"/>
      <c r="C4" s="367"/>
      <c r="D4" s="367"/>
      <c r="E4" s="367"/>
      <c r="F4" s="367"/>
    </row>
    <row r="5" spans="1:6" s="363" customFormat="1" ht="14.25" customHeight="1">
      <c r="A5" s="368" t="s">
        <v>1195</v>
      </c>
      <c r="B5" s="369" t="s">
        <v>1117</v>
      </c>
      <c r="C5" s="370" t="s">
        <v>1196</v>
      </c>
      <c r="D5" s="371" t="s">
        <v>1197</v>
      </c>
      <c r="E5" s="382"/>
      <c r="F5" s="383"/>
    </row>
    <row r="6" spans="1:6" s="363" customFormat="1" ht="14.25" customHeight="1">
      <c r="A6" s="368"/>
      <c r="B6" s="372"/>
      <c r="C6" s="373"/>
      <c r="D6" s="374"/>
      <c r="E6" s="384"/>
      <c r="F6" s="385"/>
    </row>
    <row r="7" spans="1:6" s="363" customFormat="1" ht="14.25" customHeight="1">
      <c r="A7" s="368"/>
      <c r="B7" s="372"/>
      <c r="C7" s="373"/>
      <c r="D7" s="375"/>
      <c r="E7" s="386"/>
      <c r="F7" s="387"/>
    </row>
    <row r="8" spans="1:6" s="363" customFormat="1" ht="29.25" customHeight="1">
      <c r="A8" s="368"/>
      <c r="B8" s="376"/>
      <c r="C8" s="377"/>
      <c r="D8" s="378" t="s">
        <v>1050</v>
      </c>
      <c r="E8" s="378" t="s">
        <v>1198</v>
      </c>
      <c r="F8" s="388" t="s">
        <v>1199</v>
      </c>
    </row>
    <row r="9" spans="1:6" s="363" customFormat="1" ht="18.75" customHeight="1">
      <c r="A9" s="379">
        <f>B9+C9+D9</f>
        <v>2034</v>
      </c>
      <c r="B9" s="380">
        <v>333</v>
      </c>
      <c r="C9" s="380">
        <v>152</v>
      </c>
      <c r="D9" s="380">
        <f>SUM(E9:F9)</f>
        <v>1549</v>
      </c>
      <c r="E9" s="380">
        <v>1150</v>
      </c>
      <c r="F9" s="380">
        <v>399</v>
      </c>
    </row>
    <row r="10" spans="1:6" s="363" customFormat="1" ht="60.75" customHeight="1">
      <c r="A10" s="381" t="s">
        <v>1200</v>
      </c>
      <c r="B10" s="381"/>
      <c r="C10" s="381"/>
      <c r="D10" s="381"/>
      <c r="E10" s="381"/>
      <c r="F10" s="381"/>
    </row>
  </sheetData>
  <sheetProtection/>
  <mergeCells count="5">
    <mergeCell ref="A10:F10"/>
    <mergeCell ref="A5:A8"/>
    <mergeCell ref="B5:B8"/>
    <mergeCell ref="C5:C8"/>
    <mergeCell ref="D5:F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V12"/>
  <sheetViews>
    <sheetView zoomScaleSheetLayoutView="100" workbookViewId="0" topLeftCell="A1">
      <selection activeCell="M12" sqref="M12"/>
    </sheetView>
  </sheetViews>
  <sheetFormatPr defaultColWidth="9.00390625" defaultRowHeight="15" customHeight="1"/>
  <cols>
    <col min="1" max="1" width="11.75390625" style="347" customWidth="1"/>
    <col min="2" max="2" width="20.375" style="347" customWidth="1"/>
    <col min="3" max="3" width="39.75390625" style="347" customWidth="1"/>
    <col min="4" max="4" width="11.875" style="347" customWidth="1"/>
    <col min="5" max="16384" width="9.00390625" style="347" customWidth="1"/>
  </cols>
  <sheetData>
    <row r="1" spans="1:256" s="343" customFormat="1" ht="30" customHeight="1">
      <c r="A1" s="119" t="s">
        <v>1201</v>
      </c>
      <c r="B1" s="348"/>
      <c r="C1" s="348"/>
      <c r="D1" s="348"/>
      <c r="E1" s="348"/>
      <c r="F1" s="348"/>
      <c r="G1" s="348"/>
      <c r="H1" s="348"/>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7"/>
      <c r="DL1" s="347"/>
      <c r="DM1" s="347"/>
      <c r="DN1" s="347"/>
      <c r="DO1" s="347"/>
      <c r="DP1" s="347"/>
      <c r="DQ1" s="347"/>
      <c r="DR1" s="347"/>
      <c r="DS1" s="347"/>
      <c r="DT1" s="347"/>
      <c r="DU1" s="347"/>
      <c r="DV1" s="347"/>
      <c r="DW1" s="347"/>
      <c r="DX1" s="347"/>
      <c r="DY1" s="347"/>
      <c r="DZ1" s="347"/>
      <c r="EA1" s="347"/>
      <c r="EB1" s="347"/>
      <c r="EC1" s="347"/>
      <c r="ED1" s="347"/>
      <c r="EE1" s="347"/>
      <c r="EF1" s="347"/>
      <c r="EG1" s="347"/>
      <c r="EH1" s="347"/>
      <c r="EI1" s="347"/>
      <c r="EJ1" s="347"/>
      <c r="EK1" s="347"/>
      <c r="EL1" s="347"/>
      <c r="EM1" s="347"/>
      <c r="EN1" s="347"/>
      <c r="EO1" s="347"/>
      <c r="EP1" s="347"/>
      <c r="EQ1" s="347"/>
      <c r="ER1" s="347"/>
      <c r="ES1" s="347"/>
      <c r="ET1" s="347"/>
      <c r="EU1" s="347"/>
      <c r="EV1" s="347"/>
      <c r="EW1" s="347"/>
      <c r="EX1" s="347"/>
      <c r="EY1" s="347"/>
      <c r="EZ1" s="347"/>
      <c r="FA1" s="347"/>
      <c r="FB1" s="347"/>
      <c r="FC1" s="347"/>
      <c r="FD1" s="347"/>
      <c r="FE1" s="347"/>
      <c r="FF1" s="347"/>
      <c r="FG1" s="347"/>
      <c r="FH1" s="347"/>
      <c r="FI1" s="347"/>
      <c r="FJ1" s="347"/>
      <c r="FK1" s="347"/>
      <c r="FL1" s="347"/>
      <c r="FM1" s="347"/>
      <c r="FN1" s="347"/>
      <c r="FO1" s="347"/>
      <c r="FP1" s="347"/>
      <c r="FQ1" s="347"/>
      <c r="FR1" s="347"/>
      <c r="FS1" s="347"/>
      <c r="FT1" s="347"/>
      <c r="FU1" s="347"/>
      <c r="FV1" s="347"/>
      <c r="FW1" s="347"/>
      <c r="FX1" s="347"/>
      <c r="FY1" s="347"/>
      <c r="FZ1" s="347"/>
      <c r="GA1" s="347"/>
      <c r="GB1" s="347"/>
      <c r="GC1" s="347"/>
      <c r="GD1" s="347"/>
      <c r="GE1" s="347"/>
      <c r="GF1" s="347"/>
      <c r="GG1" s="347"/>
      <c r="GH1" s="347"/>
      <c r="GI1" s="347"/>
      <c r="GJ1" s="347"/>
      <c r="GK1" s="347"/>
      <c r="GL1" s="347"/>
      <c r="GM1" s="347"/>
      <c r="GN1" s="347"/>
      <c r="GO1" s="347"/>
      <c r="GP1" s="347"/>
      <c r="GQ1" s="347"/>
      <c r="GR1" s="347"/>
      <c r="GS1" s="347"/>
      <c r="GT1" s="347"/>
      <c r="GU1" s="347"/>
      <c r="GV1" s="347"/>
      <c r="GW1" s="347"/>
      <c r="GX1" s="347"/>
      <c r="GY1" s="347"/>
      <c r="GZ1" s="347"/>
      <c r="HA1" s="347"/>
      <c r="HB1" s="347"/>
      <c r="HC1" s="347"/>
      <c r="HD1" s="347"/>
      <c r="HE1" s="347"/>
      <c r="HF1" s="347"/>
      <c r="HG1" s="347"/>
      <c r="HH1" s="347"/>
      <c r="HI1" s="347"/>
      <c r="HJ1" s="347"/>
      <c r="HK1" s="347"/>
      <c r="HL1" s="347"/>
      <c r="HM1" s="347"/>
      <c r="HN1" s="347"/>
      <c r="HO1" s="347"/>
      <c r="HP1" s="347"/>
      <c r="HQ1" s="347"/>
      <c r="HR1" s="347"/>
      <c r="HS1" s="347"/>
      <c r="HT1" s="347"/>
      <c r="HU1" s="347"/>
      <c r="HV1" s="347"/>
      <c r="HW1" s="347"/>
      <c r="HX1" s="347"/>
      <c r="HY1" s="347"/>
      <c r="HZ1" s="347"/>
      <c r="IA1" s="347"/>
      <c r="IB1" s="347"/>
      <c r="IC1" s="347"/>
      <c r="ID1" s="347"/>
      <c r="IE1" s="347"/>
      <c r="IF1" s="347"/>
      <c r="IG1" s="347"/>
      <c r="IH1" s="347"/>
      <c r="II1" s="347"/>
      <c r="IJ1" s="347"/>
      <c r="IK1" s="347"/>
      <c r="IL1" s="347"/>
      <c r="IM1" s="347"/>
      <c r="IN1" s="347"/>
      <c r="IO1" s="347"/>
      <c r="IP1" s="347"/>
      <c r="IQ1" s="347"/>
      <c r="IR1" s="347"/>
      <c r="IS1" s="347"/>
      <c r="IT1" s="347"/>
      <c r="IU1" s="347"/>
      <c r="IV1" s="347"/>
    </row>
    <row r="2" spans="1:8" s="344" customFormat="1" ht="41.25" customHeight="1">
      <c r="A2" s="349" t="s">
        <v>1202</v>
      </c>
      <c r="B2" s="350"/>
      <c r="C2" s="350"/>
      <c r="D2" s="350"/>
      <c r="E2" s="350"/>
      <c r="F2" s="350"/>
      <c r="G2" s="350"/>
      <c r="H2" s="351"/>
    </row>
    <row r="3" spans="1:8" s="344" customFormat="1" ht="30" customHeight="1">
      <c r="A3" s="351"/>
      <c r="B3" s="351"/>
      <c r="C3" s="351"/>
      <c r="D3" s="351"/>
      <c r="E3" s="351"/>
      <c r="F3" s="351"/>
      <c r="G3" s="361" t="s">
        <v>2</v>
      </c>
      <c r="H3" s="351"/>
    </row>
    <row r="4" spans="1:8" s="345" customFormat="1" ht="29.25" customHeight="1">
      <c r="A4" s="352" t="s">
        <v>644</v>
      </c>
      <c r="B4" s="353" t="s">
        <v>645</v>
      </c>
      <c r="C4" s="353" t="s">
        <v>646</v>
      </c>
      <c r="D4" s="353" t="s">
        <v>647</v>
      </c>
      <c r="E4" s="353"/>
      <c r="F4" s="353"/>
      <c r="G4" s="353"/>
      <c r="H4" s="353"/>
    </row>
    <row r="5" spans="1:8" s="346" customFormat="1" ht="42" customHeight="1">
      <c r="A5" s="352"/>
      <c r="B5" s="353"/>
      <c r="C5" s="353"/>
      <c r="D5" s="354" t="s">
        <v>648</v>
      </c>
      <c r="E5" s="354" t="s">
        <v>649</v>
      </c>
      <c r="F5" s="354" t="s">
        <v>650</v>
      </c>
      <c r="G5" s="362" t="s">
        <v>651</v>
      </c>
      <c r="H5" s="362" t="s">
        <v>652</v>
      </c>
    </row>
    <row r="6" spans="1:8" s="346" customFormat="1" ht="39.75" customHeight="1">
      <c r="A6" s="352"/>
      <c r="B6" s="353"/>
      <c r="C6" s="355">
        <f>SUM(C7:C12)</f>
        <v>10134</v>
      </c>
      <c r="D6" s="355"/>
      <c r="E6" s="355"/>
      <c r="F6" s="355"/>
      <c r="G6" s="355"/>
      <c r="H6" s="355"/>
    </row>
    <row r="7" spans="1:8" s="346" customFormat="1" ht="39.75" customHeight="1">
      <c r="A7" s="352"/>
      <c r="B7" s="356" t="s">
        <v>1203</v>
      </c>
      <c r="C7" s="355">
        <v>1200</v>
      </c>
      <c r="D7" s="355">
        <v>1200</v>
      </c>
      <c r="E7" s="355"/>
      <c r="F7" s="355"/>
      <c r="G7" s="355"/>
      <c r="H7" s="355"/>
    </row>
    <row r="8" spans="1:8" s="346" customFormat="1" ht="39.75" customHeight="1">
      <c r="A8" s="352"/>
      <c r="B8" s="357" t="s">
        <v>660</v>
      </c>
      <c r="C8" s="355">
        <v>1000</v>
      </c>
      <c r="D8" s="355">
        <v>1000</v>
      </c>
      <c r="E8" s="355"/>
      <c r="F8" s="355"/>
      <c r="G8" s="355"/>
      <c r="H8" s="355"/>
    </row>
    <row r="9" spans="1:8" s="346" customFormat="1" ht="39.75" customHeight="1">
      <c r="A9" s="352"/>
      <c r="B9" s="358" t="s">
        <v>654</v>
      </c>
      <c r="C9" s="355">
        <v>2640</v>
      </c>
      <c r="D9" s="355">
        <v>2640</v>
      </c>
      <c r="E9" s="355"/>
      <c r="F9" s="355"/>
      <c r="G9" s="355"/>
      <c r="H9" s="355"/>
    </row>
    <row r="10" spans="1:8" s="346" customFormat="1" ht="39.75" customHeight="1">
      <c r="A10" s="352"/>
      <c r="B10" s="359" t="s">
        <v>656</v>
      </c>
      <c r="C10" s="355">
        <v>4409</v>
      </c>
      <c r="D10" s="355">
        <v>4409</v>
      </c>
      <c r="E10" s="355"/>
      <c r="F10" s="355"/>
      <c r="G10" s="355"/>
      <c r="H10" s="355"/>
    </row>
    <row r="11" spans="1:8" s="346" customFormat="1" ht="39.75" customHeight="1">
      <c r="A11" s="352"/>
      <c r="B11" s="359" t="s">
        <v>1204</v>
      </c>
      <c r="C11" s="355">
        <v>35</v>
      </c>
      <c r="D11" s="355"/>
      <c r="E11" s="355">
        <v>35</v>
      </c>
      <c r="F11" s="355"/>
      <c r="G11" s="355"/>
      <c r="H11" s="355"/>
    </row>
    <row r="12" spans="1:8" s="346" customFormat="1" ht="39.75" customHeight="1">
      <c r="A12" s="352"/>
      <c r="B12" s="360" t="s">
        <v>662</v>
      </c>
      <c r="C12" s="355">
        <v>850</v>
      </c>
      <c r="D12" s="355">
        <v>150</v>
      </c>
      <c r="E12" s="355">
        <v>40</v>
      </c>
      <c r="F12" s="355">
        <v>585</v>
      </c>
      <c r="G12" s="355">
        <v>75</v>
      </c>
      <c r="H12" s="355"/>
    </row>
    <row r="13" s="346" customFormat="1" ht="15.75"/>
    <row r="14" s="346" customFormat="1" ht="15.75"/>
    <row r="15" s="346" customFormat="1" ht="15.75"/>
    <row r="16" s="346" customFormat="1" ht="15.75"/>
    <row r="17" s="346" customFormat="1" ht="15.75"/>
    <row r="18" s="346" customFormat="1" ht="15.75"/>
    <row r="19" s="346" customFormat="1" ht="15.75"/>
    <row r="20" s="346" customFormat="1" ht="15.75"/>
    <row r="21" s="346" customFormat="1" ht="15.75"/>
    <row r="22" s="346" customFormat="1" ht="15.75"/>
    <row r="23" s="346" customFormat="1" ht="15.75"/>
    <row r="24" s="346" customFormat="1" ht="15.75"/>
    <row r="25" s="346" customFormat="1" ht="15.75"/>
    <row r="26" s="346" customFormat="1" ht="15.75"/>
    <row r="27" s="346" customFormat="1" ht="15.75"/>
    <row r="28" s="346" customFormat="1" ht="15.75"/>
    <row r="29" s="346" customFormat="1" ht="15.75"/>
    <row r="30" s="346" customFormat="1" ht="15.75"/>
    <row r="31" s="346" customFormat="1" ht="15.75"/>
    <row r="32" s="346" customFormat="1" ht="15.75"/>
    <row r="33" s="346" customFormat="1" ht="15.75"/>
    <row r="34" s="346" customFormat="1" ht="15.75"/>
    <row r="35" s="346" customFormat="1" ht="15.75"/>
    <row r="36" s="346" customFormat="1" ht="15.75"/>
    <row r="37" s="346" customFormat="1" ht="15.75"/>
    <row r="38" s="346" customFormat="1" ht="15.75"/>
    <row r="39" s="346" customFormat="1" ht="15.75"/>
    <row r="40" s="346" customFormat="1" ht="15.75"/>
    <row r="41" s="346" customFormat="1" ht="15.75"/>
    <row r="42" s="346" customFormat="1" ht="15.75"/>
    <row r="43" s="346" customFormat="1" ht="15.75"/>
    <row r="44" s="346" customFormat="1" ht="15.75"/>
    <row r="45" s="346" customFormat="1" ht="15.75"/>
    <row r="46" s="346" customFormat="1" ht="15.75"/>
    <row r="47" s="346" customFormat="1" ht="15.75"/>
    <row r="48" s="346" customFormat="1" ht="15.75"/>
    <row r="49" s="346" customFormat="1" ht="15.75"/>
    <row r="50" s="346" customFormat="1" ht="15.75"/>
    <row r="51" s="346" customFormat="1" ht="15.75"/>
    <row r="52" s="346" customFormat="1" ht="15.75"/>
    <row r="53" s="346" customFormat="1" ht="15.75"/>
    <row r="54" s="346" customFormat="1" ht="15.75"/>
    <row r="55" s="346" customFormat="1" ht="15.75"/>
    <row r="56" s="346" customFormat="1" ht="15.75"/>
    <row r="57" s="346" customFormat="1" ht="15.75"/>
    <row r="58" s="346" customFormat="1" ht="15.75"/>
    <row r="59" s="346" customFormat="1" ht="15.75"/>
    <row r="60" s="346" customFormat="1" ht="15.75"/>
    <row r="61" s="346" customFormat="1" ht="15.75"/>
    <row r="62" s="346" customFormat="1" ht="15.75"/>
    <row r="63" s="346" customFormat="1" ht="15.75"/>
    <row r="64" s="346" customFormat="1" ht="15.75"/>
    <row r="65" s="346" customFormat="1" ht="15.75"/>
    <row r="66" s="346" customFormat="1" ht="15.75"/>
    <row r="67" s="346" customFormat="1" ht="15.75"/>
    <row r="68" s="346" customFormat="1" ht="15.75"/>
    <row r="69" s="346" customFormat="1" ht="15.75"/>
    <row r="70" s="346" customFormat="1" ht="15.75"/>
    <row r="71" s="346" customFormat="1" ht="15.75"/>
    <row r="72" s="346" customFormat="1" ht="15.75"/>
    <row r="73" s="346" customFormat="1" ht="15.75"/>
    <row r="74" s="346" customFormat="1" ht="15.75"/>
    <row r="75" s="346" customFormat="1" ht="15.75"/>
    <row r="76" s="346" customFormat="1" ht="15.75"/>
    <row r="77" s="346" customFormat="1" ht="15.75"/>
    <row r="78" s="346" customFormat="1" ht="15.75"/>
    <row r="79" s="346" customFormat="1" ht="15.75"/>
    <row r="80" s="346" customFormat="1" ht="15.75"/>
    <row r="81" s="346" customFormat="1" ht="15.75"/>
    <row r="82" s="346" customFormat="1" ht="15.75"/>
    <row r="83" s="346" customFormat="1" ht="15.75"/>
    <row r="84" s="346" customFormat="1" ht="15.75"/>
    <row r="85" s="346" customFormat="1" ht="15.75"/>
    <row r="86" s="346" customFormat="1" ht="15.75"/>
    <row r="87" s="346" customFormat="1" ht="15.75"/>
    <row r="88" s="346" customFormat="1" ht="15.75"/>
    <row r="89" s="346" customFormat="1" ht="15.75"/>
    <row r="90" s="346" customFormat="1" ht="15.75"/>
    <row r="91" s="346" customFormat="1" ht="15.75"/>
    <row r="92" s="346" customFormat="1" ht="15.75"/>
    <row r="93" s="346" customFormat="1" ht="15.75"/>
    <row r="94" s="346" customFormat="1" ht="15.75"/>
  </sheetData>
  <sheetProtection/>
  <mergeCells count="5">
    <mergeCell ref="A2:G2"/>
    <mergeCell ref="D4:H4"/>
    <mergeCell ref="A4:A12"/>
    <mergeCell ref="B4:B6"/>
    <mergeCell ref="C4:C5"/>
  </mergeCells>
  <printOptions horizontalCentered="1"/>
  <pageMargins left="0.7868055555555555" right="0.7868055555555555" top="0.9444444444444444" bottom="0.7479166666666667" header="0.3145833333333333" footer="0.5118055555555555"/>
  <pageSetup firstPageNumber="69" useFirstPageNumber="1" horizontalDpi="600" verticalDpi="600" orientation="portrait" paperSize="9"/>
  <headerFooter scaleWithDoc="0" alignWithMargins="0">
    <oddFooter>&amp;C&amp;"Times New Roman"&amp;12— &amp;P —</oddFooter>
  </headerFooter>
</worksheet>
</file>

<file path=xl/worksheets/sheet3.xml><?xml version="1.0" encoding="utf-8"?>
<worksheet xmlns="http://schemas.openxmlformats.org/spreadsheetml/2006/main" xmlns:r="http://schemas.openxmlformats.org/officeDocument/2006/relationships">
  <dimension ref="A1:D115"/>
  <sheetViews>
    <sheetView showZeros="0" zoomScaleSheetLayoutView="100" workbookViewId="0" topLeftCell="A89">
      <selection activeCell="C53" sqref="C53"/>
    </sheetView>
  </sheetViews>
  <sheetFormatPr defaultColWidth="9.00390625" defaultRowHeight="15.75" customHeight="1"/>
  <cols>
    <col min="1" max="1" width="13.125" style="810" customWidth="1"/>
    <col min="2" max="2" width="50.125" style="810" customWidth="1"/>
    <col min="3" max="3" width="10.875" style="811" customWidth="1"/>
    <col min="4" max="228" width="9.00390625" style="812" customWidth="1"/>
    <col min="229" max="16384" width="9.00390625" style="812" customWidth="1"/>
  </cols>
  <sheetData>
    <row r="1" ht="25.5" customHeight="1">
      <c r="A1" s="813" t="s">
        <v>79</v>
      </c>
    </row>
    <row r="2" spans="1:4" s="807" customFormat="1" ht="25.5">
      <c r="A2" s="814" t="s">
        <v>80</v>
      </c>
      <c r="B2" s="814"/>
      <c r="C2" s="814"/>
      <c r="D2" s="814"/>
    </row>
    <row r="3" spans="1:4" s="808" customFormat="1" ht="29.25" customHeight="1">
      <c r="A3" s="815"/>
      <c r="B3" s="815"/>
      <c r="C3" s="816" t="s">
        <v>2</v>
      </c>
      <c r="D3" s="817"/>
    </row>
    <row r="4" spans="1:4" s="808" customFormat="1" ht="21" customHeight="1">
      <c r="A4" s="818" t="s">
        <v>44</v>
      </c>
      <c r="B4" s="818" t="s">
        <v>45</v>
      </c>
      <c r="C4" s="818" t="s">
        <v>5</v>
      </c>
      <c r="D4" s="818" t="s">
        <v>81</v>
      </c>
    </row>
    <row r="5" spans="1:4" s="808" customFormat="1" ht="21" customHeight="1">
      <c r="A5" s="819"/>
      <c r="B5" s="820" t="s">
        <v>82</v>
      </c>
      <c r="C5" s="507">
        <f>C6+C22</f>
        <v>145101</v>
      </c>
      <c r="D5" s="821"/>
    </row>
    <row r="6" spans="1:4" s="808" customFormat="1" ht="21" customHeight="1">
      <c r="A6" s="819">
        <v>101</v>
      </c>
      <c r="B6" s="822" t="s">
        <v>83</v>
      </c>
      <c r="C6" s="823">
        <f>SUM(C7:C21)</f>
        <v>90774</v>
      </c>
      <c r="D6" s="824"/>
    </row>
    <row r="7" spans="1:4" s="808" customFormat="1" ht="21" customHeight="1">
      <c r="A7" s="819">
        <v>10101</v>
      </c>
      <c r="B7" s="822" t="s">
        <v>84</v>
      </c>
      <c r="C7" s="102">
        <f>26059</f>
        <v>26059</v>
      </c>
      <c r="D7" s="824"/>
    </row>
    <row r="8" spans="1:4" s="808" customFormat="1" ht="21" customHeight="1">
      <c r="A8" s="819">
        <v>10104</v>
      </c>
      <c r="B8" s="822" t="s">
        <v>85</v>
      </c>
      <c r="C8" s="102">
        <v>16620</v>
      </c>
      <c r="D8" s="824"/>
    </row>
    <row r="9" spans="1:4" s="808" customFormat="1" ht="21" customHeight="1">
      <c r="A9" s="819">
        <v>10106</v>
      </c>
      <c r="B9" s="822" t="s">
        <v>86</v>
      </c>
      <c r="C9" s="102">
        <v>4007</v>
      </c>
      <c r="D9" s="824"/>
    </row>
    <row r="10" spans="1:4" s="808" customFormat="1" ht="21" customHeight="1">
      <c r="A10" s="819">
        <v>10107</v>
      </c>
      <c r="B10" s="822" t="s">
        <v>87</v>
      </c>
      <c r="C10" s="102">
        <v>147</v>
      </c>
      <c r="D10" s="824"/>
    </row>
    <row r="11" spans="1:4" s="808" customFormat="1" ht="21" customHeight="1">
      <c r="A11" s="819">
        <v>10109</v>
      </c>
      <c r="B11" s="822" t="s">
        <v>88</v>
      </c>
      <c r="C11" s="102">
        <v>6424</v>
      </c>
      <c r="D11" s="824"/>
    </row>
    <row r="12" spans="1:4" s="808" customFormat="1" ht="21" customHeight="1">
      <c r="A12" s="819">
        <v>10110</v>
      </c>
      <c r="B12" s="822" t="s">
        <v>89</v>
      </c>
      <c r="C12" s="102">
        <v>4612</v>
      </c>
      <c r="D12" s="824"/>
    </row>
    <row r="13" spans="1:4" s="808" customFormat="1" ht="21" customHeight="1">
      <c r="A13" s="819">
        <v>10111</v>
      </c>
      <c r="B13" s="822" t="s">
        <v>90</v>
      </c>
      <c r="C13" s="102">
        <v>2287</v>
      </c>
      <c r="D13" s="824"/>
    </row>
    <row r="14" spans="1:4" s="808" customFormat="1" ht="21" customHeight="1">
      <c r="A14" s="819">
        <v>10112</v>
      </c>
      <c r="B14" s="822" t="s">
        <v>91</v>
      </c>
      <c r="C14" s="102">
        <v>2870</v>
      </c>
      <c r="D14" s="824"/>
    </row>
    <row r="15" spans="1:4" s="808" customFormat="1" ht="21" customHeight="1">
      <c r="A15" s="819">
        <v>10113</v>
      </c>
      <c r="B15" s="822" t="s">
        <v>92</v>
      </c>
      <c r="C15" s="102">
        <v>6394</v>
      </c>
      <c r="D15" s="824"/>
    </row>
    <row r="16" spans="1:4" s="808" customFormat="1" ht="21" customHeight="1">
      <c r="A16" s="819">
        <v>10114</v>
      </c>
      <c r="B16" s="822" t="s">
        <v>93</v>
      </c>
      <c r="C16" s="102">
        <v>2662</v>
      </c>
      <c r="D16" s="824"/>
    </row>
    <row r="17" spans="1:4" s="808" customFormat="1" ht="21" customHeight="1">
      <c r="A17" s="819">
        <v>10118</v>
      </c>
      <c r="B17" s="822" t="s">
        <v>94</v>
      </c>
      <c r="C17" s="102">
        <v>7200</v>
      </c>
      <c r="D17" s="824"/>
    </row>
    <row r="18" spans="1:4" s="808" customFormat="1" ht="21" customHeight="1">
      <c r="A18" s="819">
        <v>10119</v>
      </c>
      <c r="B18" s="822" t="s">
        <v>95</v>
      </c>
      <c r="C18" s="102">
        <v>11127</v>
      </c>
      <c r="D18" s="824"/>
    </row>
    <row r="19" spans="1:4" s="808" customFormat="1" ht="21" customHeight="1">
      <c r="A19" s="819">
        <v>10120</v>
      </c>
      <c r="B19" s="822" t="s">
        <v>96</v>
      </c>
      <c r="C19" s="102"/>
      <c r="D19" s="824"/>
    </row>
    <row r="20" spans="1:4" s="808" customFormat="1" ht="21" customHeight="1">
      <c r="A20" s="819">
        <v>10121</v>
      </c>
      <c r="B20" s="822" t="s">
        <v>97</v>
      </c>
      <c r="C20" s="102">
        <v>304</v>
      </c>
      <c r="D20" s="824"/>
    </row>
    <row r="21" spans="1:4" s="808" customFormat="1" ht="21" customHeight="1">
      <c r="A21" s="819">
        <v>10199</v>
      </c>
      <c r="B21" s="822" t="s">
        <v>98</v>
      </c>
      <c r="C21" s="102">
        <v>61</v>
      </c>
      <c r="D21" s="824"/>
    </row>
    <row r="22" spans="1:4" s="808" customFormat="1" ht="21" customHeight="1">
      <c r="A22" s="819">
        <v>103</v>
      </c>
      <c r="B22" s="822" t="s">
        <v>99</v>
      </c>
      <c r="C22" s="823">
        <f>SUM(C23:C30)</f>
        <v>54327</v>
      </c>
      <c r="D22" s="824"/>
    </row>
    <row r="23" spans="1:4" s="808" customFormat="1" ht="21" customHeight="1">
      <c r="A23" s="819">
        <v>10302</v>
      </c>
      <c r="B23" s="822" t="s">
        <v>100</v>
      </c>
      <c r="C23" s="102">
        <v>4619</v>
      </c>
      <c r="D23" s="824"/>
    </row>
    <row r="24" spans="1:4" s="808" customFormat="1" ht="21" customHeight="1">
      <c r="A24" s="819">
        <v>10304</v>
      </c>
      <c r="B24" s="822" t="s">
        <v>101</v>
      </c>
      <c r="C24" s="102">
        <v>10631</v>
      </c>
      <c r="D24" s="824"/>
    </row>
    <row r="25" spans="1:4" s="808" customFormat="1" ht="21" customHeight="1">
      <c r="A25" s="819">
        <v>10305</v>
      </c>
      <c r="B25" s="822" t="s">
        <v>102</v>
      </c>
      <c r="C25" s="102">
        <v>16714</v>
      </c>
      <c r="D25" s="824"/>
    </row>
    <row r="26" spans="1:4" s="808" customFormat="1" ht="21" customHeight="1">
      <c r="A26" s="819">
        <v>10306</v>
      </c>
      <c r="B26" s="822" t="s">
        <v>103</v>
      </c>
      <c r="C26" s="102">
        <v>0</v>
      </c>
      <c r="D26" s="824"/>
    </row>
    <row r="27" spans="1:4" s="808" customFormat="1" ht="21" customHeight="1">
      <c r="A27" s="819">
        <v>10307</v>
      </c>
      <c r="B27" s="822" t="s">
        <v>104</v>
      </c>
      <c r="C27" s="102">
        <v>12160</v>
      </c>
      <c r="D27" s="824"/>
    </row>
    <row r="28" spans="1:4" s="808" customFormat="1" ht="21" customHeight="1">
      <c r="A28" s="819">
        <v>10308</v>
      </c>
      <c r="B28" s="822" t="s">
        <v>105</v>
      </c>
      <c r="C28" s="102">
        <v>12</v>
      </c>
      <c r="D28" s="824"/>
    </row>
    <row r="29" spans="1:4" s="808" customFormat="1" ht="21" customHeight="1">
      <c r="A29" s="819">
        <v>10309</v>
      </c>
      <c r="B29" s="822" t="s">
        <v>106</v>
      </c>
      <c r="C29" s="102">
        <v>9954</v>
      </c>
      <c r="D29" s="824"/>
    </row>
    <row r="30" spans="1:4" s="808" customFormat="1" ht="21" customHeight="1">
      <c r="A30" s="819">
        <v>10399</v>
      </c>
      <c r="B30" s="822" t="s">
        <v>107</v>
      </c>
      <c r="C30" s="102">
        <v>237</v>
      </c>
      <c r="D30" s="824"/>
    </row>
    <row r="31" spans="1:4" s="808" customFormat="1" ht="21" customHeight="1">
      <c r="A31" s="819">
        <v>110</v>
      </c>
      <c r="B31" s="820" t="s">
        <v>32</v>
      </c>
      <c r="C31" s="825">
        <f>C32+C34+C72+C94+C97+C99+C105+C111</f>
        <v>348283</v>
      </c>
      <c r="D31" s="824"/>
    </row>
    <row r="32" spans="1:4" s="808" customFormat="1" ht="21" customHeight="1">
      <c r="A32" s="819">
        <v>11001</v>
      </c>
      <c r="B32" s="826" t="s">
        <v>33</v>
      </c>
      <c r="C32" s="823">
        <f>SUM(C33:C33)</f>
        <v>19067</v>
      </c>
      <c r="D32" s="824"/>
    </row>
    <row r="33" spans="1:4" s="808" customFormat="1" ht="21" customHeight="1">
      <c r="A33" s="819">
        <v>1100199</v>
      </c>
      <c r="B33" s="827" t="s">
        <v>108</v>
      </c>
      <c r="C33" s="823">
        <v>19067</v>
      </c>
      <c r="D33" s="824"/>
    </row>
    <row r="34" spans="1:4" s="808" customFormat="1" ht="21" customHeight="1">
      <c r="A34" s="819">
        <v>11002</v>
      </c>
      <c r="B34" s="826" t="s">
        <v>34</v>
      </c>
      <c r="C34" s="823">
        <f>SUM(C35:C71)</f>
        <v>203194</v>
      </c>
      <c r="D34" s="824"/>
    </row>
    <row r="35" spans="1:4" s="808" customFormat="1" ht="21" customHeight="1">
      <c r="A35" s="819">
        <v>1100201</v>
      </c>
      <c r="B35" s="828" t="s">
        <v>109</v>
      </c>
      <c r="C35" s="823"/>
      <c r="D35" s="824"/>
    </row>
    <row r="36" spans="1:4" s="808" customFormat="1" ht="21" customHeight="1">
      <c r="A36" s="819">
        <v>1100202</v>
      </c>
      <c r="B36" s="828" t="s">
        <v>110</v>
      </c>
      <c r="C36" s="823">
        <v>24798</v>
      </c>
      <c r="D36" s="824"/>
    </row>
    <row r="37" spans="1:4" s="808" customFormat="1" ht="21" customHeight="1">
      <c r="A37" s="819">
        <v>1100207</v>
      </c>
      <c r="B37" s="828" t="s">
        <v>111</v>
      </c>
      <c r="C37" s="823">
        <v>13635</v>
      </c>
      <c r="D37" s="824"/>
    </row>
    <row r="38" spans="1:4" s="808" customFormat="1" ht="21" customHeight="1">
      <c r="A38" s="819">
        <v>1100208</v>
      </c>
      <c r="B38" s="828" t="s">
        <v>112</v>
      </c>
      <c r="C38" s="823">
        <v>5228</v>
      </c>
      <c r="D38" s="824"/>
    </row>
    <row r="39" spans="1:4" s="808" customFormat="1" ht="21" customHeight="1">
      <c r="A39" s="819">
        <v>1100220</v>
      </c>
      <c r="B39" s="828" t="s">
        <v>113</v>
      </c>
      <c r="C39" s="823">
        <v>0</v>
      </c>
      <c r="D39" s="824"/>
    </row>
    <row r="40" spans="1:4" s="808" customFormat="1" ht="21" customHeight="1">
      <c r="A40" s="819">
        <v>1100221</v>
      </c>
      <c r="B40" s="828" t="s">
        <v>114</v>
      </c>
      <c r="C40" s="823">
        <v>0</v>
      </c>
      <c r="D40" s="824"/>
    </row>
    <row r="41" spans="1:4" s="808" customFormat="1" ht="21" customHeight="1">
      <c r="A41" s="819">
        <v>1100222</v>
      </c>
      <c r="B41" s="828" t="s">
        <v>115</v>
      </c>
      <c r="C41" s="823">
        <v>0</v>
      </c>
      <c r="D41" s="824"/>
    </row>
    <row r="42" spans="1:4" s="808" customFormat="1" ht="21" customHeight="1">
      <c r="A42" s="819">
        <v>1100225</v>
      </c>
      <c r="B42" s="828" t="s">
        <v>116</v>
      </c>
      <c r="C42" s="823">
        <v>16</v>
      </c>
      <c r="D42" s="824"/>
    </row>
    <row r="43" spans="1:4" s="808" customFormat="1" ht="21" customHeight="1">
      <c r="A43" s="819">
        <v>1100226</v>
      </c>
      <c r="B43" s="828" t="s">
        <v>117</v>
      </c>
      <c r="C43" s="823">
        <v>0</v>
      </c>
      <c r="D43" s="824"/>
    </row>
    <row r="44" spans="1:4" s="808" customFormat="1" ht="21" customHeight="1">
      <c r="A44" s="819">
        <v>1100227</v>
      </c>
      <c r="B44" s="828" t="s">
        <v>118</v>
      </c>
      <c r="C44" s="823">
        <v>22136</v>
      </c>
      <c r="D44" s="824"/>
    </row>
    <row r="45" spans="1:4" s="808" customFormat="1" ht="21" customHeight="1">
      <c r="A45" s="819">
        <v>1100228</v>
      </c>
      <c r="B45" s="828" t="s">
        <v>119</v>
      </c>
      <c r="C45" s="823">
        <v>0</v>
      </c>
      <c r="D45" s="824"/>
    </row>
    <row r="46" spans="1:4" s="808" customFormat="1" ht="21" customHeight="1">
      <c r="A46" s="819">
        <v>1100229</v>
      </c>
      <c r="B46" s="828" t="s">
        <v>120</v>
      </c>
      <c r="C46" s="823">
        <v>43</v>
      </c>
      <c r="D46" s="824"/>
    </row>
    <row r="47" spans="1:4" s="809" customFormat="1" ht="21" customHeight="1">
      <c r="A47" s="819">
        <v>1100231</v>
      </c>
      <c r="B47" s="829" t="s">
        <v>121</v>
      </c>
      <c r="C47" s="823">
        <v>10</v>
      </c>
      <c r="D47" s="824"/>
    </row>
    <row r="48" spans="1:4" s="808" customFormat="1" ht="21" customHeight="1">
      <c r="A48" s="819">
        <v>1100241</v>
      </c>
      <c r="B48" s="828" t="s">
        <v>122</v>
      </c>
      <c r="C48" s="823">
        <v>0</v>
      </c>
      <c r="D48" s="824"/>
    </row>
    <row r="49" spans="1:4" s="808" customFormat="1" ht="21" customHeight="1">
      <c r="A49" s="819">
        <v>1100242</v>
      </c>
      <c r="B49" s="828" t="s">
        <v>123</v>
      </c>
      <c r="C49" s="823">
        <v>0</v>
      </c>
      <c r="D49" s="824"/>
    </row>
    <row r="50" spans="1:4" s="808" customFormat="1" ht="21" customHeight="1">
      <c r="A50" s="819">
        <v>1100243</v>
      </c>
      <c r="B50" s="828" t="s">
        <v>124</v>
      </c>
      <c r="C50" s="823">
        <v>0</v>
      </c>
      <c r="D50" s="824"/>
    </row>
    <row r="51" spans="1:4" s="808" customFormat="1" ht="21" customHeight="1">
      <c r="A51" s="819">
        <v>1100244</v>
      </c>
      <c r="B51" s="828" t="s">
        <v>125</v>
      </c>
      <c r="C51" s="823">
        <v>4066</v>
      </c>
      <c r="D51" s="824"/>
    </row>
    <row r="52" spans="1:4" s="808" customFormat="1" ht="21" customHeight="1">
      <c r="A52" s="819">
        <v>1100245</v>
      </c>
      <c r="B52" s="828" t="s">
        <v>126</v>
      </c>
      <c r="C52" s="823">
        <v>4104</v>
      </c>
      <c r="D52" s="824"/>
    </row>
    <row r="53" spans="1:4" s="808" customFormat="1" ht="21" customHeight="1">
      <c r="A53" s="819">
        <v>1100246</v>
      </c>
      <c r="B53" s="828" t="s">
        <v>127</v>
      </c>
      <c r="C53" s="823">
        <v>210</v>
      </c>
      <c r="D53" s="824"/>
    </row>
    <row r="54" spans="1:4" s="808" customFormat="1" ht="21" customHeight="1">
      <c r="A54" s="819">
        <v>1100247</v>
      </c>
      <c r="B54" s="828" t="s">
        <v>128</v>
      </c>
      <c r="C54" s="823">
        <v>1584</v>
      </c>
      <c r="D54" s="824"/>
    </row>
    <row r="55" spans="1:4" s="808" customFormat="1" ht="21" customHeight="1">
      <c r="A55" s="819">
        <v>1100248</v>
      </c>
      <c r="B55" s="828" t="s">
        <v>129</v>
      </c>
      <c r="C55" s="823">
        <v>6853</v>
      </c>
      <c r="D55" s="824"/>
    </row>
    <row r="56" spans="1:4" s="808" customFormat="1" ht="21" customHeight="1">
      <c r="A56" s="819">
        <v>1100249</v>
      </c>
      <c r="B56" s="828" t="s">
        <v>130</v>
      </c>
      <c r="C56" s="823">
        <v>90091</v>
      </c>
      <c r="D56" s="824"/>
    </row>
    <row r="57" spans="1:4" s="808" customFormat="1" ht="21" customHeight="1">
      <c r="A57" s="819">
        <v>1100250</v>
      </c>
      <c r="B57" s="828" t="s">
        <v>131</v>
      </c>
      <c r="C57" s="823">
        <v>16873</v>
      </c>
      <c r="D57" s="824"/>
    </row>
    <row r="58" spans="1:4" s="808" customFormat="1" ht="21" customHeight="1">
      <c r="A58" s="819">
        <v>1100251</v>
      </c>
      <c r="B58" s="828" t="s">
        <v>132</v>
      </c>
      <c r="C58" s="823">
        <v>0</v>
      </c>
      <c r="D58" s="824"/>
    </row>
    <row r="59" spans="1:4" s="808" customFormat="1" ht="21" customHeight="1">
      <c r="A59" s="819">
        <v>1100252</v>
      </c>
      <c r="B59" s="829" t="s">
        <v>133</v>
      </c>
      <c r="C59" s="823">
        <v>3043</v>
      </c>
      <c r="D59" s="824"/>
    </row>
    <row r="60" spans="1:4" s="808" customFormat="1" ht="21" customHeight="1">
      <c r="A60" s="819">
        <v>1100253</v>
      </c>
      <c r="B60" s="828" t="s">
        <v>134</v>
      </c>
      <c r="C60" s="823">
        <v>5170</v>
      </c>
      <c r="D60" s="824"/>
    </row>
    <row r="61" spans="1:4" s="808" customFormat="1" ht="21" customHeight="1">
      <c r="A61" s="819">
        <v>1100254</v>
      </c>
      <c r="B61" s="828" t="s">
        <v>135</v>
      </c>
      <c r="C61" s="823">
        <v>0</v>
      </c>
      <c r="D61" s="824"/>
    </row>
    <row r="62" spans="1:4" s="808" customFormat="1" ht="21" customHeight="1">
      <c r="A62" s="819">
        <v>1100255</v>
      </c>
      <c r="B62" s="828" t="s">
        <v>136</v>
      </c>
      <c r="C62" s="823">
        <v>0</v>
      </c>
      <c r="D62" s="824"/>
    </row>
    <row r="63" spans="1:4" s="808" customFormat="1" ht="21" customHeight="1">
      <c r="A63" s="819">
        <v>1100256</v>
      </c>
      <c r="B63" s="828" t="s">
        <v>137</v>
      </c>
      <c r="C63" s="823">
        <v>0</v>
      </c>
      <c r="D63" s="824"/>
    </row>
    <row r="64" spans="1:4" s="808" customFormat="1" ht="21" customHeight="1">
      <c r="A64" s="819">
        <v>1100257</v>
      </c>
      <c r="B64" s="828" t="s">
        <v>138</v>
      </c>
      <c r="C64" s="823">
        <v>0</v>
      </c>
      <c r="D64" s="824"/>
    </row>
    <row r="65" spans="1:4" s="808" customFormat="1" ht="21" customHeight="1">
      <c r="A65" s="819">
        <v>1100258</v>
      </c>
      <c r="B65" s="828" t="s">
        <v>139</v>
      </c>
      <c r="C65" s="823">
        <v>242</v>
      </c>
      <c r="D65" s="824"/>
    </row>
    <row r="66" spans="1:4" s="808" customFormat="1" ht="21" customHeight="1">
      <c r="A66" s="819">
        <v>1100259</v>
      </c>
      <c r="B66" s="828" t="s">
        <v>140</v>
      </c>
      <c r="C66" s="823">
        <v>656</v>
      </c>
      <c r="D66" s="824"/>
    </row>
    <row r="67" spans="1:4" s="808" customFormat="1" ht="21" customHeight="1">
      <c r="A67" s="819">
        <v>1100260</v>
      </c>
      <c r="B67" s="828" t="s">
        <v>141</v>
      </c>
      <c r="C67" s="823">
        <v>204</v>
      </c>
      <c r="D67" s="824"/>
    </row>
    <row r="68" spans="1:4" s="808" customFormat="1" ht="21" customHeight="1">
      <c r="A68" s="819">
        <v>1100269</v>
      </c>
      <c r="B68" s="828" t="s">
        <v>142</v>
      </c>
      <c r="C68" s="823">
        <v>0</v>
      </c>
      <c r="D68" s="824"/>
    </row>
    <row r="69" spans="1:4" s="808" customFormat="1" ht="21" customHeight="1">
      <c r="A69" s="819">
        <v>1100296</v>
      </c>
      <c r="B69" s="828" t="s">
        <v>143</v>
      </c>
      <c r="C69" s="823">
        <v>2186</v>
      </c>
      <c r="D69" s="824"/>
    </row>
    <row r="70" spans="1:4" s="808" customFormat="1" ht="21" customHeight="1">
      <c r="A70" s="819">
        <v>1100297</v>
      </c>
      <c r="B70" s="828" t="s">
        <v>144</v>
      </c>
      <c r="C70" s="823">
        <v>2044</v>
      </c>
      <c r="D70" s="824"/>
    </row>
    <row r="71" spans="1:4" s="808" customFormat="1" ht="21" customHeight="1">
      <c r="A71" s="819">
        <v>1100299</v>
      </c>
      <c r="B71" s="828" t="s">
        <v>145</v>
      </c>
      <c r="C71" s="830">
        <v>2</v>
      </c>
      <c r="D71" s="824"/>
    </row>
    <row r="72" spans="1:4" s="808" customFormat="1" ht="21" customHeight="1">
      <c r="A72" s="819">
        <v>11003</v>
      </c>
      <c r="B72" s="826" t="s">
        <v>35</v>
      </c>
      <c r="C72" s="830">
        <f>SUM(C73:C93)</f>
        <v>18869</v>
      </c>
      <c r="D72" s="824"/>
    </row>
    <row r="73" spans="1:4" s="808" customFormat="1" ht="21" customHeight="1">
      <c r="A73" s="819">
        <v>1100301</v>
      </c>
      <c r="B73" s="826" t="s">
        <v>146</v>
      </c>
      <c r="C73" s="456">
        <v>527</v>
      </c>
      <c r="D73" s="824"/>
    </row>
    <row r="74" spans="1:4" s="808" customFormat="1" ht="21" customHeight="1">
      <c r="A74" s="819">
        <v>1100302</v>
      </c>
      <c r="B74" s="826" t="s">
        <v>147</v>
      </c>
      <c r="C74" s="456">
        <v>0</v>
      </c>
      <c r="D74" s="824"/>
    </row>
    <row r="75" spans="1:4" s="808" customFormat="1" ht="21" customHeight="1">
      <c r="A75" s="819">
        <v>1100303</v>
      </c>
      <c r="B75" s="826" t="s">
        <v>148</v>
      </c>
      <c r="C75" s="456">
        <v>520</v>
      </c>
      <c r="D75" s="824"/>
    </row>
    <row r="76" spans="1:4" s="808" customFormat="1" ht="21" customHeight="1">
      <c r="A76" s="819">
        <v>1100304</v>
      </c>
      <c r="B76" s="826" t="s">
        <v>149</v>
      </c>
      <c r="C76" s="456">
        <v>0</v>
      </c>
      <c r="D76" s="824"/>
    </row>
    <row r="77" spans="1:4" s="808" customFormat="1" ht="21" customHeight="1">
      <c r="A77" s="819">
        <v>1100305</v>
      </c>
      <c r="B77" s="826" t="s">
        <v>150</v>
      </c>
      <c r="C77" s="456">
        <v>0</v>
      </c>
      <c r="D77" s="824"/>
    </row>
    <row r="78" spans="1:4" s="808" customFormat="1" ht="21" customHeight="1">
      <c r="A78" s="819">
        <v>1100306</v>
      </c>
      <c r="B78" s="826" t="s">
        <v>151</v>
      </c>
      <c r="C78" s="456">
        <v>250</v>
      </c>
      <c r="D78" s="824"/>
    </row>
    <row r="79" spans="1:4" s="808" customFormat="1" ht="21" customHeight="1">
      <c r="A79" s="819">
        <v>1100307</v>
      </c>
      <c r="B79" s="826" t="s">
        <v>152</v>
      </c>
      <c r="C79" s="456">
        <v>560</v>
      </c>
      <c r="D79" s="824"/>
    </row>
    <row r="80" spans="1:4" s="808" customFormat="1" ht="21" customHeight="1">
      <c r="A80" s="819">
        <v>1100308</v>
      </c>
      <c r="B80" s="826" t="s">
        <v>153</v>
      </c>
      <c r="C80" s="456">
        <v>80</v>
      </c>
      <c r="D80" s="824"/>
    </row>
    <row r="81" spans="1:4" s="808" customFormat="1" ht="21" customHeight="1">
      <c r="A81" s="819">
        <v>1100310</v>
      </c>
      <c r="B81" s="826" t="s">
        <v>154</v>
      </c>
      <c r="C81" s="456">
        <v>5119</v>
      </c>
      <c r="D81" s="824"/>
    </row>
    <row r="82" spans="1:4" s="808" customFormat="1" ht="21" customHeight="1">
      <c r="A82" s="819">
        <v>1100311</v>
      </c>
      <c r="B82" s="826" t="s">
        <v>155</v>
      </c>
      <c r="C82" s="456">
        <v>3074</v>
      </c>
      <c r="D82" s="824"/>
    </row>
    <row r="83" spans="1:4" s="808" customFormat="1" ht="21" customHeight="1">
      <c r="A83" s="819">
        <v>1100312</v>
      </c>
      <c r="B83" s="826" t="s">
        <v>156</v>
      </c>
      <c r="C83" s="456">
        <v>1956</v>
      </c>
      <c r="D83" s="824"/>
    </row>
    <row r="84" spans="1:4" s="808" customFormat="1" ht="21" customHeight="1">
      <c r="A84" s="819">
        <v>1100313</v>
      </c>
      <c r="B84" s="826" t="s">
        <v>157</v>
      </c>
      <c r="C84" s="456">
        <v>230</v>
      </c>
      <c r="D84" s="824"/>
    </row>
    <row r="85" spans="1:4" s="808" customFormat="1" ht="21" customHeight="1">
      <c r="A85" s="819">
        <v>1100314</v>
      </c>
      <c r="B85" s="826" t="s">
        <v>158</v>
      </c>
      <c r="C85" s="456">
        <v>0</v>
      </c>
      <c r="D85" s="824"/>
    </row>
    <row r="86" spans="1:4" s="808" customFormat="1" ht="21" customHeight="1">
      <c r="A86" s="819">
        <v>1100315</v>
      </c>
      <c r="B86" s="826" t="s">
        <v>159</v>
      </c>
      <c r="C86" s="456">
        <v>2858</v>
      </c>
      <c r="D86" s="824"/>
    </row>
    <row r="87" spans="1:4" s="808" customFormat="1" ht="21" customHeight="1">
      <c r="A87" s="819">
        <v>1100316</v>
      </c>
      <c r="B87" s="826" t="s">
        <v>160</v>
      </c>
      <c r="C87" s="456">
        <v>3398</v>
      </c>
      <c r="D87" s="824"/>
    </row>
    <row r="88" spans="1:4" s="808" customFormat="1" ht="21" customHeight="1">
      <c r="A88" s="819">
        <v>1100317</v>
      </c>
      <c r="B88" s="826" t="s">
        <v>161</v>
      </c>
      <c r="C88" s="456">
        <v>0</v>
      </c>
      <c r="D88" s="824"/>
    </row>
    <row r="89" spans="1:4" s="808" customFormat="1" ht="21" customHeight="1">
      <c r="A89" s="819">
        <v>1100320</v>
      </c>
      <c r="B89" s="826" t="s">
        <v>162</v>
      </c>
      <c r="C89" s="456">
        <v>56</v>
      </c>
      <c r="D89" s="824"/>
    </row>
    <row r="90" spans="1:4" s="808" customFormat="1" ht="21" customHeight="1">
      <c r="A90" s="819">
        <v>1100321</v>
      </c>
      <c r="B90" s="826" t="s">
        <v>163</v>
      </c>
      <c r="C90" s="456">
        <v>0</v>
      </c>
      <c r="D90" s="824"/>
    </row>
    <row r="91" spans="1:4" s="808" customFormat="1" ht="21" customHeight="1">
      <c r="A91" s="819">
        <v>1100322</v>
      </c>
      <c r="B91" s="826" t="s">
        <v>164</v>
      </c>
      <c r="C91" s="456">
        <v>0</v>
      </c>
      <c r="D91" s="824"/>
    </row>
    <row r="92" spans="1:4" s="808" customFormat="1" ht="21" customHeight="1">
      <c r="A92" s="819">
        <v>1100324</v>
      </c>
      <c r="B92" s="826" t="s">
        <v>165</v>
      </c>
      <c r="C92" s="456">
        <v>241</v>
      </c>
      <c r="D92" s="824"/>
    </row>
    <row r="93" spans="1:4" s="808" customFormat="1" ht="21" customHeight="1">
      <c r="A93" s="819">
        <v>1100399</v>
      </c>
      <c r="B93" s="826" t="s">
        <v>166</v>
      </c>
      <c r="C93" s="456"/>
      <c r="D93" s="824"/>
    </row>
    <row r="94" spans="1:4" s="808" customFormat="1" ht="21" customHeight="1">
      <c r="A94" s="819">
        <v>11006</v>
      </c>
      <c r="B94" s="826" t="s">
        <v>167</v>
      </c>
      <c r="C94" s="823">
        <f>C95+C96</f>
        <v>5536</v>
      </c>
      <c r="D94" s="824"/>
    </row>
    <row r="95" spans="1:4" s="808" customFormat="1" ht="21" customHeight="1">
      <c r="A95" s="819">
        <v>1100601</v>
      </c>
      <c r="B95" s="826" t="s">
        <v>168</v>
      </c>
      <c r="C95" s="823">
        <v>5536</v>
      </c>
      <c r="D95" s="824"/>
    </row>
    <row r="96" spans="1:4" s="808" customFormat="1" ht="21" customHeight="1">
      <c r="A96" s="819">
        <v>1100602</v>
      </c>
      <c r="B96" s="826" t="s">
        <v>169</v>
      </c>
      <c r="C96" s="823"/>
      <c r="D96" s="824"/>
    </row>
    <row r="97" spans="1:4" s="808" customFormat="1" ht="21" customHeight="1">
      <c r="A97" s="819">
        <v>11008</v>
      </c>
      <c r="B97" s="831" t="s">
        <v>170</v>
      </c>
      <c r="C97" s="823">
        <f>SUM(C98:C98)</f>
        <v>37606</v>
      </c>
      <c r="D97" s="824"/>
    </row>
    <row r="98" spans="1:4" s="808" customFormat="1" ht="21" customHeight="1">
      <c r="A98" s="832"/>
      <c r="B98" s="833" t="s">
        <v>171</v>
      </c>
      <c r="C98" s="456">
        <v>37606</v>
      </c>
      <c r="D98" s="834"/>
    </row>
    <row r="99" spans="1:4" s="808" customFormat="1" ht="21" customHeight="1">
      <c r="A99" s="832">
        <v>11009</v>
      </c>
      <c r="B99" s="826" t="s">
        <v>172</v>
      </c>
      <c r="C99" s="456">
        <f>C100</f>
        <v>38723</v>
      </c>
      <c r="D99" s="834"/>
    </row>
    <row r="100" spans="1:4" s="808" customFormat="1" ht="21" customHeight="1">
      <c r="A100" s="832">
        <v>1100901</v>
      </c>
      <c r="B100" s="827" t="s">
        <v>173</v>
      </c>
      <c r="C100" s="456">
        <f>SUM(C101:C104)</f>
        <v>38723</v>
      </c>
      <c r="D100" s="834"/>
    </row>
    <row r="101" spans="1:4" s="808" customFormat="1" ht="21" customHeight="1">
      <c r="A101" s="832">
        <v>110090102</v>
      </c>
      <c r="B101" s="826" t="s">
        <v>174</v>
      </c>
      <c r="C101" s="456"/>
      <c r="D101" s="834"/>
    </row>
    <row r="102" spans="1:4" s="808" customFormat="1" ht="21" customHeight="1">
      <c r="A102" s="832">
        <v>110090103</v>
      </c>
      <c r="B102" s="826" t="s">
        <v>175</v>
      </c>
      <c r="C102" s="456">
        <v>3996</v>
      </c>
      <c r="D102" s="834"/>
    </row>
    <row r="103" spans="1:4" s="808" customFormat="1" ht="21" customHeight="1">
      <c r="A103" s="832">
        <v>110090104</v>
      </c>
      <c r="B103" s="826" t="s">
        <v>176</v>
      </c>
      <c r="C103" s="456"/>
      <c r="D103" s="834"/>
    </row>
    <row r="104" spans="1:4" s="808" customFormat="1" ht="21" customHeight="1">
      <c r="A104" s="832">
        <v>110090199</v>
      </c>
      <c r="B104" s="826" t="s">
        <v>177</v>
      </c>
      <c r="C104" s="456">
        <v>34727</v>
      </c>
      <c r="D104" s="835"/>
    </row>
    <row r="105" spans="1:4" s="808" customFormat="1" ht="21" customHeight="1">
      <c r="A105" s="832">
        <v>11011</v>
      </c>
      <c r="B105" s="826" t="s">
        <v>178</v>
      </c>
      <c r="C105" s="456">
        <f>C106</f>
        <v>15288</v>
      </c>
      <c r="D105" s="834"/>
    </row>
    <row r="106" spans="1:4" s="808" customFormat="1" ht="21" customHeight="1">
      <c r="A106" s="832">
        <v>1101101</v>
      </c>
      <c r="B106" s="826" t="s">
        <v>179</v>
      </c>
      <c r="C106" s="456">
        <f>C107+C110</f>
        <v>15288</v>
      </c>
      <c r="D106" s="834"/>
    </row>
    <row r="107" spans="1:4" s="808" customFormat="1" ht="21" customHeight="1">
      <c r="A107" s="832">
        <v>110110101</v>
      </c>
      <c r="B107" s="828" t="s">
        <v>180</v>
      </c>
      <c r="C107" s="456">
        <f>SUM(C108:C109)</f>
        <v>15288</v>
      </c>
      <c r="D107" s="834"/>
    </row>
    <row r="108" spans="1:4" s="808" customFormat="1" ht="21" customHeight="1">
      <c r="A108" s="832"/>
      <c r="B108" s="828" t="s">
        <v>181</v>
      </c>
      <c r="C108" s="456">
        <v>9335</v>
      </c>
      <c r="D108" s="835"/>
    </row>
    <row r="109" spans="1:4" s="808" customFormat="1" ht="21" customHeight="1">
      <c r="A109" s="832"/>
      <c r="B109" s="828" t="s">
        <v>182</v>
      </c>
      <c r="C109" s="456">
        <v>5953</v>
      </c>
      <c r="D109" s="835"/>
    </row>
    <row r="110" spans="1:4" s="808" customFormat="1" ht="21" customHeight="1">
      <c r="A110" s="832">
        <v>110110103</v>
      </c>
      <c r="B110" s="828" t="s">
        <v>183</v>
      </c>
      <c r="C110" s="456"/>
      <c r="D110" s="834"/>
    </row>
    <row r="111" spans="1:4" s="808" customFormat="1" ht="21" customHeight="1">
      <c r="A111" s="832">
        <v>11015</v>
      </c>
      <c r="B111" s="827" t="s">
        <v>184</v>
      </c>
      <c r="C111" s="456">
        <v>10000</v>
      </c>
      <c r="D111" s="834"/>
    </row>
    <row r="112" spans="1:4" s="808" customFormat="1" ht="21" customHeight="1">
      <c r="A112" s="832"/>
      <c r="B112" s="836" t="s">
        <v>40</v>
      </c>
      <c r="C112" s="507">
        <f>C5+C31</f>
        <v>493384</v>
      </c>
      <c r="D112" s="834"/>
    </row>
    <row r="115" ht="15.75" customHeight="1">
      <c r="C115" s="811">
        <f>'4、本级公共预算支出'!C554-C112</f>
        <v>0</v>
      </c>
    </row>
  </sheetData>
  <sheetProtection/>
  <mergeCells count="3">
    <mergeCell ref="A2:D2"/>
    <mergeCell ref="A3:B3"/>
    <mergeCell ref="C3:D3"/>
  </mergeCells>
  <printOptions horizontalCentered="1"/>
  <pageMargins left="0.9048611111111111" right="0.9048611111111111" top="0.9444444444444444" bottom="0.7479166666666667" header="0.3145833333333333" footer="0.5118055555555555"/>
  <pageSetup firstPageNumber="5" useFirstPageNumber="1" horizontalDpi="600" verticalDpi="600" orientation="portrait" paperSize="9"/>
  <headerFooter scaleWithDoc="0" alignWithMargins="0">
    <oddFooter>&amp;C&amp;"Times New Roman"&amp;12— &amp;P —</oddFooter>
  </headerFooter>
</worksheet>
</file>

<file path=xl/worksheets/sheet30.xml><?xml version="1.0" encoding="utf-8"?>
<worksheet xmlns="http://schemas.openxmlformats.org/spreadsheetml/2006/main" xmlns:r="http://schemas.openxmlformats.org/officeDocument/2006/relationships">
  <dimension ref="A1:C11"/>
  <sheetViews>
    <sheetView zoomScaleSheetLayoutView="100" workbookViewId="0" topLeftCell="A1">
      <selection activeCell="L16" sqref="L16"/>
    </sheetView>
  </sheetViews>
  <sheetFormatPr defaultColWidth="10.00390625" defaultRowHeight="15" customHeight="1"/>
  <cols>
    <col min="1" max="1" width="27.25390625" style="328" customWidth="1"/>
    <col min="2" max="3" width="27.00390625" style="328" customWidth="1"/>
    <col min="4" max="16384" width="10.00390625" style="328" customWidth="1"/>
  </cols>
  <sheetData>
    <row r="1" s="328" customFormat="1" ht="33" customHeight="1">
      <c r="A1" s="302" t="s">
        <v>1205</v>
      </c>
    </row>
    <row r="2" spans="1:3" s="328" customFormat="1" ht="39.75" customHeight="1">
      <c r="A2" s="330" t="s">
        <v>1206</v>
      </c>
      <c r="B2" s="331"/>
      <c r="C2" s="331"/>
    </row>
    <row r="3" spans="1:3" s="329" customFormat="1" ht="24" customHeight="1">
      <c r="A3" s="332" t="s">
        <v>1207</v>
      </c>
      <c r="B3" s="332"/>
      <c r="C3" s="333" t="s">
        <v>1208</v>
      </c>
    </row>
    <row r="4" spans="1:3" s="328" customFormat="1" ht="34.5" customHeight="1">
      <c r="A4" s="334" t="s">
        <v>666</v>
      </c>
      <c r="B4" s="335" t="s">
        <v>1209</v>
      </c>
      <c r="C4" s="336"/>
    </row>
    <row r="5" spans="1:3" s="328" customFormat="1" ht="34.5" customHeight="1">
      <c r="A5" s="337"/>
      <c r="B5" s="338" t="s">
        <v>1210</v>
      </c>
      <c r="C5" s="339" t="s">
        <v>669</v>
      </c>
    </row>
    <row r="6" spans="1:3" s="328" customFormat="1" ht="34.5" customHeight="1">
      <c r="A6" s="340" t="s">
        <v>670</v>
      </c>
      <c r="B6" s="164">
        <v>1031618.2</v>
      </c>
      <c r="C6" s="164">
        <v>1159971</v>
      </c>
    </row>
    <row r="7" spans="1:3" s="328" customFormat="1" ht="34.5" customHeight="1">
      <c r="A7" s="340" t="s">
        <v>671</v>
      </c>
      <c r="B7" s="164">
        <v>195864</v>
      </c>
      <c r="C7" s="164">
        <v>250382</v>
      </c>
    </row>
    <row r="8" spans="1:3" s="328" customFormat="1" ht="34.5" customHeight="1">
      <c r="A8" s="340" t="s">
        <v>672</v>
      </c>
      <c r="B8" s="164">
        <v>220431</v>
      </c>
      <c r="C8" s="164">
        <v>231798</v>
      </c>
    </row>
    <row r="9" spans="1:3" s="328" customFormat="1" ht="34.5" customHeight="1">
      <c r="A9" s="340" t="s">
        <v>673</v>
      </c>
      <c r="B9" s="164">
        <v>263694.1</v>
      </c>
      <c r="C9" s="164">
        <v>289998</v>
      </c>
    </row>
    <row r="10" spans="1:3" s="328" customFormat="1" ht="34.5" customHeight="1">
      <c r="A10" s="340" t="s">
        <v>674</v>
      </c>
      <c r="B10" s="164">
        <v>351629</v>
      </c>
      <c r="C10" s="164">
        <v>387793</v>
      </c>
    </row>
    <row r="11" spans="1:2" s="328" customFormat="1" ht="34.5" customHeight="1">
      <c r="A11" s="341" t="s">
        <v>1211</v>
      </c>
      <c r="B11" s="342"/>
    </row>
  </sheetData>
  <sheetProtection/>
  <mergeCells count="5">
    <mergeCell ref="A2:C2"/>
    <mergeCell ref="A3:B3"/>
    <mergeCell ref="B4:C4"/>
    <mergeCell ref="A11:B11"/>
    <mergeCell ref="A4:A5"/>
  </mergeCells>
  <printOptions horizontalCentered="1"/>
  <pageMargins left="0.7868055555555555" right="0.7868055555555555" top="0.9444444444444444" bottom="0.7479166666666667" header="0.3145833333333333" footer="0.5118055555555555"/>
  <pageSetup firstPageNumber="68" useFirstPageNumber="1" horizontalDpi="600" verticalDpi="600" orientation="portrait" paperSize="9"/>
  <headerFooter scaleWithDoc="0" alignWithMargins="0">
    <oddFooter>&amp;C&amp;"Times New Roman"&amp;12— &amp;P —</oddFooter>
  </headerFooter>
</worksheet>
</file>

<file path=xl/worksheets/sheet31.xml><?xml version="1.0" encoding="utf-8"?>
<worksheet xmlns="http://schemas.openxmlformats.org/spreadsheetml/2006/main" xmlns:r="http://schemas.openxmlformats.org/officeDocument/2006/relationships">
  <dimension ref="A1:G15"/>
  <sheetViews>
    <sheetView zoomScaleSheetLayoutView="100" workbookViewId="0" topLeftCell="A1">
      <selection activeCell="C53" sqref="C53"/>
    </sheetView>
  </sheetViews>
  <sheetFormatPr defaultColWidth="9.00390625" defaultRowHeight="13.5"/>
  <cols>
    <col min="1" max="1" width="9.00390625" style="319" customWidth="1"/>
    <col min="2" max="2" width="14.25390625" style="319" customWidth="1"/>
    <col min="3" max="7" width="10.625" style="319" customWidth="1"/>
    <col min="8" max="16384" width="9.00390625" style="319" customWidth="1"/>
  </cols>
  <sheetData>
    <row r="1" s="319" customFormat="1" ht="15.75">
      <c r="A1" s="302" t="s">
        <v>1212</v>
      </c>
    </row>
    <row r="4" spans="2:7" s="319" customFormat="1" ht="13.5">
      <c r="B4" s="320" t="s">
        <v>1213</v>
      </c>
      <c r="C4" s="320"/>
      <c r="D4" s="320"/>
      <c r="E4" s="320"/>
      <c r="F4" s="320"/>
      <c r="G4" s="320"/>
    </row>
    <row r="5" spans="2:7" s="319" customFormat="1" ht="13.5">
      <c r="B5" s="320"/>
      <c r="C5" s="320"/>
      <c r="D5" s="320"/>
      <c r="E5" s="320"/>
      <c r="F5" s="320"/>
      <c r="G5" s="320"/>
    </row>
    <row r="6" spans="2:7" s="319" customFormat="1" ht="13.5">
      <c r="B6" s="320"/>
      <c r="C6" s="320"/>
      <c r="D6" s="320"/>
      <c r="E6" s="320"/>
      <c r="F6" s="320"/>
      <c r="G6" s="320"/>
    </row>
    <row r="7" s="319" customFormat="1" ht="13.5">
      <c r="G7" s="319" t="s">
        <v>2</v>
      </c>
    </row>
    <row r="8" spans="2:7" s="319" customFormat="1" ht="37.5" customHeight="1">
      <c r="B8" s="321" t="s">
        <v>1214</v>
      </c>
      <c r="C8" s="322" t="s">
        <v>1215</v>
      </c>
      <c r="D8" s="323"/>
      <c r="E8" s="323"/>
      <c r="F8" s="323"/>
      <c r="G8" s="327"/>
    </row>
    <row r="9" spans="2:7" s="319" customFormat="1" ht="37.5" customHeight="1">
      <c r="B9" s="324" t="s">
        <v>1050</v>
      </c>
      <c r="C9" s="325" t="s">
        <v>1216</v>
      </c>
      <c r="D9" s="323" t="s">
        <v>1217</v>
      </c>
      <c r="E9" s="327"/>
      <c r="F9" s="322" t="s">
        <v>1218</v>
      </c>
      <c r="G9" s="327"/>
    </row>
    <row r="10" spans="2:7" s="319" customFormat="1" ht="37.5" customHeight="1">
      <c r="B10" s="326"/>
      <c r="C10" s="325"/>
      <c r="D10" s="327" t="s">
        <v>1219</v>
      </c>
      <c r="E10" s="325" t="s">
        <v>1220</v>
      </c>
      <c r="F10" s="325" t="s">
        <v>1219</v>
      </c>
      <c r="G10" s="325" t="s">
        <v>1220</v>
      </c>
    </row>
    <row r="11" spans="2:7" s="319" customFormat="1" ht="37.5" customHeight="1">
      <c r="B11" s="325" t="s">
        <v>1221</v>
      </c>
      <c r="C11" s="183">
        <f aca="true" t="shared" si="0" ref="C11:G11">SUM(C12:C15)</f>
        <v>239601.63938200002</v>
      </c>
      <c r="D11" s="183">
        <f t="shared" si="0"/>
        <v>106627</v>
      </c>
      <c r="E11" s="183">
        <f t="shared" si="0"/>
        <v>58186</v>
      </c>
      <c r="F11" s="183">
        <f t="shared" si="0"/>
        <v>34137.446398</v>
      </c>
      <c r="G11" s="183">
        <f t="shared" si="0"/>
        <v>40651.192983999994</v>
      </c>
    </row>
    <row r="12" spans="2:7" s="319" customFormat="1" ht="37.5" customHeight="1">
      <c r="B12" s="325" t="s">
        <v>1222</v>
      </c>
      <c r="C12" s="183">
        <f aca="true" t="shared" si="1" ref="C12:C15">SUM(D12:G12)</f>
        <v>59232.4</v>
      </c>
      <c r="D12" s="183">
        <v>16628.4</v>
      </c>
      <c r="E12" s="183">
        <v>18664</v>
      </c>
      <c r="F12" s="183">
        <v>6286</v>
      </c>
      <c r="G12" s="183">
        <v>17654</v>
      </c>
    </row>
    <row r="13" spans="2:7" s="319" customFormat="1" ht="37.5" customHeight="1">
      <c r="B13" s="325" t="s">
        <v>648</v>
      </c>
      <c r="C13" s="183">
        <f t="shared" si="1"/>
        <v>36994</v>
      </c>
      <c r="D13" s="183">
        <v>14883</v>
      </c>
      <c r="E13" s="183">
        <v>6500</v>
      </c>
      <c r="F13" s="183">
        <v>7352</v>
      </c>
      <c r="G13" s="183">
        <v>8259</v>
      </c>
    </row>
    <row r="14" spans="2:7" s="319" customFormat="1" ht="37.5" customHeight="1">
      <c r="B14" s="325" t="s">
        <v>652</v>
      </c>
      <c r="C14" s="183">
        <f t="shared" si="1"/>
        <v>63762.482737</v>
      </c>
      <c r="D14" s="183">
        <v>38052.6</v>
      </c>
      <c r="E14" s="183">
        <v>9100</v>
      </c>
      <c r="F14" s="183">
        <v>8713.257658</v>
      </c>
      <c r="G14" s="183">
        <v>7896.625079</v>
      </c>
    </row>
    <row r="15" spans="2:7" s="319" customFormat="1" ht="37.5" customHeight="1">
      <c r="B15" s="325" t="s">
        <v>651</v>
      </c>
      <c r="C15" s="183">
        <f t="shared" si="1"/>
        <v>79612.756645</v>
      </c>
      <c r="D15" s="183">
        <v>37063</v>
      </c>
      <c r="E15" s="183">
        <v>23922</v>
      </c>
      <c r="F15" s="183">
        <v>11786.18874</v>
      </c>
      <c r="G15" s="183">
        <v>6841.567905</v>
      </c>
    </row>
  </sheetData>
  <sheetProtection/>
  <mergeCells count="6">
    <mergeCell ref="C8:G8"/>
    <mergeCell ref="D9:E9"/>
    <mergeCell ref="F9:G9"/>
    <mergeCell ref="B9:B10"/>
    <mergeCell ref="C9:C10"/>
    <mergeCell ref="B4:G6"/>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E30"/>
  <sheetViews>
    <sheetView zoomScaleSheetLayoutView="100" workbookViewId="0" topLeftCell="A1">
      <selection activeCell="C53" sqref="C53"/>
    </sheetView>
  </sheetViews>
  <sheetFormatPr defaultColWidth="9.00390625" defaultRowHeight="13.5"/>
  <cols>
    <col min="1" max="1" width="8.875" style="301" bestFit="1" customWidth="1"/>
    <col min="2" max="2" width="20.50390625" style="300" customWidth="1"/>
    <col min="3" max="3" width="24.375" style="300" customWidth="1"/>
    <col min="4" max="4" width="45.50390625" style="300" customWidth="1"/>
    <col min="5" max="5" width="25.875" style="300" customWidth="1"/>
    <col min="6" max="16384" width="9.00390625" style="300" customWidth="1"/>
  </cols>
  <sheetData>
    <row r="1" s="300" customFormat="1" ht="15.75">
      <c r="A1" s="302" t="s">
        <v>1223</v>
      </c>
    </row>
    <row r="2" spans="1:5" s="300" customFormat="1" ht="36" customHeight="1">
      <c r="A2" s="303" t="s">
        <v>1224</v>
      </c>
      <c r="B2" s="303"/>
      <c r="C2" s="303"/>
      <c r="D2" s="303"/>
      <c r="E2" s="303"/>
    </row>
    <row r="3" spans="1:5" s="300" customFormat="1" ht="21" customHeight="1">
      <c r="A3" s="301"/>
      <c r="E3" s="317" t="s">
        <v>2</v>
      </c>
    </row>
    <row r="4" spans="1:5" s="300" customFormat="1" ht="36.75" customHeight="1">
      <c r="A4" s="304" t="s">
        <v>1225</v>
      </c>
      <c r="B4" s="305" t="s">
        <v>1226</v>
      </c>
      <c r="C4" s="306" t="s">
        <v>1227</v>
      </c>
      <c r="D4" s="306" t="s">
        <v>1228</v>
      </c>
      <c r="E4" s="306" t="s">
        <v>1229</v>
      </c>
    </row>
    <row r="5" spans="1:5" s="300" customFormat="1" ht="24.75" customHeight="1">
      <c r="A5" s="307">
        <v>1</v>
      </c>
      <c r="B5" s="308" t="s">
        <v>1222</v>
      </c>
      <c r="C5" s="309" t="s">
        <v>1230</v>
      </c>
      <c r="D5" s="309" t="s">
        <v>1231</v>
      </c>
      <c r="E5" s="318">
        <v>600</v>
      </c>
    </row>
    <row r="6" spans="1:5" s="300" customFormat="1" ht="24.75" customHeight="1">
      <c r="A6" s="307">
        <v>2</v>
      </c>
      <c r="B6" s="308" t="s">
        <v>1222</v>
      </c>
      <c r="C6" s="310" t="s">
        <v>1232</v>
      </c>
      <c r="D6" s="311" t="s">
        <v>1233</v>
      </c>
      <c r="E6" s="318">
        <v>45</v>
      </c>
    </row>
    <row r="7" spans="1:5" s="300" customFormat="1" ht="24.75" customHeight="1">
      <c r="A7" s="307">
        <v>3</v>
      </c>
      <c r="B7" s="308" t="s">
        <v>1222</v>
      </c>
      <c r="C7" s="310" t="s">
        <v>1234</v>
      </c>
      <c r="D7" s="310" t="s">
        <v>1235</v>
      </c>
      <c r="E7" s="318">
        <v>100</v>
      </c>
    </row>
    <row r="8" spans="1:5" s="300" customFormat="1" ht="24.75" customHeight="1">
      <c r="A8" s="307">
        <v>4</v>
      </c>
      <c r="B8" s="308" t="s">
        <v>1222</v>
      </c>
      <c r="C8" s="309" t="s">
        <v>1236</v>
      </c>
      <c r="D8" s="309" t="s">
        <v>1237</v>
      </c>
      <c r="E8" s="318">
        <v>200</v>
      </c>
    </row>
    <row r="9" spans="1:5" s="300" customFormat="1" ht="24.75" customHeight="1">
      <c r="A9" s="307">
        <v>5</v>
      </c>
      <c r="B9" s="308" t="s">
        <v>1222</v>
      </c>
      <c r="C9" s="312" t="s">
        <v>1238</v>
      </c>
      <c r="D9" s="310" t="s">
        <v>1239</v>
      </c>
      <c r="E9" s="318">
        <v>200</v>
      </c>
    </row>
    <row r="10" spans="1:5" s="300" customFormat="1" ht="24.75" customHeight="1">
      <c r="A10" s="307">
        <v>6</v>
      </c>
      <c r="B10" s="308" t="s">
        <v>1222</v>
      </c>
      <c r="C10" s="309" t="s">
        <v>1238</v>
      </c>
      <c r="D10" s="309" t="s">
        <v>1240</v>
      </c>
      <c r="E10" s="318">
        <v>100</v>
      </c>
    </row>
    <row r="11" spans="1:5" s="300" customFormat="1" ht="24.75" customHeight="1">
      <c r="A11" s="307">
        <v>7</v>
      </c>
      <c r="B11" s="308" t="s">
        <v>1222</v>
      </c>
      <c r="C11" s="309" t="s">
        <v>1238</v>
      </c>
      <c r="D11" s="313" t="s">
        <v>1241</v>
      </c>
      <c r="E11" s="318">
        <v>595</v>
      </c>
    </row>
    <row r="12" spans="1:5" s="300" customFormat="1" ht="24.75" customHeight="1">
      <c r="A12" s="307">
        <v>8</v>
      </c>
      <c r="B12" s="308" t="s">
        <v>1222</v>
      </c>
      <c r="C12" s="310" t="s">
        <v>1242</v>
      </c>
      <c r="D12" s="310" t="s">
        <v>1243</v>
      </c>
      <c r="E12" s="318">
        <v>400</v>
      </c>
    </row>
    <row r="13" spans="1:5" s="300" customFormat="1" ht="24.75" customHeight="1">
      <c r="A13" s="307">
        <v>9</v>
      </c>
      <c r="B13" s="308" t="s">
        <v>1222</v>
      </c>
      <c r="C13" s="310" t="s">
        <v>1244</v>
      </c>
      <c r="D13" s="310" t="s">
        <v>1245</v>
      </c>
      <c r="E13" s="318">
        <v>21</v>
      </c>
    </row>
    <row r="14" spans="1:5" s="300" customFormat="1" ht="24.75" customHeight="1">
      <c r="A14" s="307">
        <v>10</v>
      </c>
      <c r="B14" s="308" t="s">
        <v>1222</v>
      </c>
      <c r="C14" s="309" t="s">
        <v>1246</v>
      </c>
      <c r="D14" s="309" t="s">
        <v>1247</v>
      </c>
      <c r="E14" s="318">
        <v>392</v>
      </c>
    </row>
    <row r="15" spans="1:5" s="300" customFormat="1" ht="24.75" customHeight="1">
      <c r="A15" s="307">
        <v>11</v>
      </c>
      <c r="B15" s="308" t="s">
        <v>1222</v>
      </c>
      <c r="C15" s="309" t="s">
        <v>1246</v>
      </c>
      <c r="D15" s="313" t="s">
        <v>1248</v>
      </c>
      <c r="E15" s="318">
        <v>160</v>
      </c>
    </row>
    <row r="16" spans="1:5" s="300" customFormat="1" ht="24.75" customHeight="1">
      <c r="A16" s="307">
        <v>12</v>
      </c>
      <c r="B16" s="308" t="s">
        <v>1222</v>
      </c>
      <c r="C16" s="309" t="s">
        <v>1249</v>
      </c>
      <c r="D16" s="309" t="s">
        <v>1250</v>
      </c>
      <c r="E16" s="318">
        <v>300</v>
      </c>
    </row>
    <row r="17" spans="1:5" s="300" customFormat="1" ht="24.75" customHeight="1">
      <c r="A17" s="307">
        <v>13</v>
      </c>
      <c r="B17" s="314" t="s">
        <v>1222</v>
      </c>
      <c r="C17" s="309" t="s">
        <v>1251</v>
      </c>
      <c r="D17" s="309" t="s">
        <v>1252</v>
      </c>
      <c r="E17" s="318">
        <v>430</v>
      </c>
    </row>
    <row r="18" spans="1:5" s="300" customFormat="1" ht="24.75" customHeight="1">
      <c r="A18" s="307">
        <v>14</v>
      </c>
      <c r="B18" s="314" t="s">
        <v>1222</v>
      </c>
      <c r="C18" s="309" t="s">
        <v>1253</v>
      </c>
      <c r="D18" s="309" t="s">
        <v>1254</v>
      </c>
      <c r="E18" s="318">
        <v>85</v>
      </c>
    </row>
    <row r="19" spans="1:5" s="300" customFormat="1" ht="24.75" customHeight="1">
      <c r="A19" s="307">
        <v>15</v>
      </c>
      <c r="B19" s="314" t="s">
        <v>1222</v>
      </c>
      <c r="C19" s="309" t="s">
        <v>1255</v>
      </c>
      <c r="D19" s="309" t="s">
        <v>1256</v>
      </c>
      <c r="E19" s="318">
        <v>1267</v>
      </c>
    </row>
    <row r="20" spans="1:5" s="300" customFormat="1" ht="24.75" customHeight="1">
      <c r="A20" s="307">
        <v>16</v>
      </c>
      <c r="B20" s="314" t="s">
        <v>1222</v>
      </c>
      <c r="C20" s="309" t="s">
        <v>1255</v>
      </c>
      <c r="D20" s="313" t="s">
        <v>1257</v>
      </c>
      <c r="E20" s="318">
        <v>1200</v>
      </c>
    </row>
    <row r="21" spans="1:5" s="300" customFormat="1" ht="24.75" customHeight="1">
      <c r="A21" s="307">
        <v>17</v>
      </c>
      <c r="B21" s="314" t="s">
        <v>1222</v>
      </c>
      <c r="C21" s="309" t="s">
        <v>1258</v>
      </c>
      <c r="D21" s="313" t="s">
        <v>1259</v>
      </c>
      <c r="E21" s="318">
        <v>290</v>
      </c>
    </row>
    <row r="22" spans="1:5" s="300" customFormat="1" ht="24.75" customHeight="1">
      <c r="A22" s="307">
        <v>18</v>
      </c>
      <c r="B22" s="314" t="s">
        <v>1222</v>
      </c>
      <c r="C22" s="315" t="s">
        <v>1260</v>
      </c>
      <c r="D22" s="315" t="s">
        <v>1261</v>
      </c>
      <c r="E22" s="318">
        <v>900</v>
      </c>
    </row>
    <row r="23" spans="1:5" s="300" customFormat="1" ht="24.75" customHeight="1">
      <c r="A23" s="307">
        <v>19</v>
      </c>
      <c r="B23" s="314" t="s">
        <v>1222</v>
      </c>
      <c r="C23" s="315" t="s">
        <v>1260</v>
      </c>
      <c r="D23" s="315" t="s">
        <v>1262</v>
      </c>
      <c r="E23" s="318">
        <v>1000</v>
      </c>
    </row>
    <row r="24" spans="1:5" s="300" customFormat="1" ht="24.75" customHeight="1">
      <c r="A24" s="307">
        <v>20</v>
      </c>
      <c r="B24" s="314" t="s">
        <v>1222</v>
      </c>
      <c r="C24" s="315" t="s">
        <v>1260</v>
      </c>
      <c r="D24" s="316" t="s">
        <v>1263</v>
      </c>
      <c r="E24" s="318">
        <v>4000</v>
      </c>
    </row>
    <row r="25" spans="1:5" s="300" customFormat="1" ht="24.75" customHeight="1">
      <c r="A25" s="307">
        <v>21</v>
      </c>
      <c r="B25" s="314" t="s">
        <v>1222</v>
      </c>
      <c r="C25" s="315" t="s">
        <v>1260</v>
      </c>
      <c r="D25" s="315" t="s">
        <v>1264</v>
      </c>
      <c r="E25" s="318">
        <v>4600</v>
      </c>
    </row>
    <row r="26" spans="1:5" s="300" customFormat="1" ht="24.75" customHeight="1">
      <c r="A26" s="307">
        <v>22</v>
      </c>
      <c r="B26" s="314" t="s">
        <v>1222</v>
      </c>
      <c r="C26" s="315" t="s">
        <v>1265</v>
      </c>
      <c r="D26" s="315" t="s">
        <v>1266</v>
      </c>
      <c r="E26" s="318">
        <v>40000</v>
      </c>
    </row>
    <row r="27" spans="1:5" s="300" customFormat="1" ht="24.75" customHeight="1">
      <c r="A27" s="307">
        <v>23</v>
      </c>
      <c r="B27" s="314" t="s">
        <v>1222</v>
      </c>
      <c r="C27" s="315" t="s">
        <v>1267</v>
      </c>
      <c r="D27" s="315" t="s">
        <v>1268</v>
      </c>
      <c r="E27" s="318">
        <v>5000</v>
      </c>
    </row>
    <row r="28" spans="1:5" s="300" customFormat="1" ht="24.75" customHeight="1">
      <c r="A28" s="307">
        <v>24</v>
      </c>
      <c r="B28" s="314" t="s">
        <v>1222</v>
      </c>
      <c r="C28" s="315" t="s">
        <v>1269</v>
      </c>
      <c r="D28" s="315" t="s">
        <v>1270</v>
      </c>
      <c r="E28" s="318">
        <v>6500</v>
      </c>
    </row>
    <row r="29" spans="1:5" s="300" customFormat="1" ht="24.75" customHeight="1">
      <c r="A29" s="307">
        <v>25</v>
      </c>
      <c r="B29" s="314" t="s">
        <v>1222</v>
      </c>
      <c r="C29" s="315" t="s">
        <v>1269</v>
      </c>
      <c r="D29" s="315" t="s">
        <v>1271</v>
      </c>
      <c r="E29" s="318">
        <v>10000</v>
      </c>
    </row>
    <row r="30" spans="1:5" s="300" customFormat="1" ht="24.75" customHeight="1">
      <c r="A30" s="307">
        <v>26</v>
      </c>
      <c r="B30" s="314" t="s">
        <v>1222</v>
      </c>
      <c r="C30" s="315" t="s">
        <v>1272</v>
      </c>
      <c r="D30" s="315" t="s">
        <v>1273</v>
      </c>
      <c r="E30" s="318">
        <v>2000</v>
      </c>
    </row>
  </sheetData>
  <sheetProtection/>
  <mergeCells count="1">
    <mergeCell ref="A2:E2"/>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D32"/>
  <sheetViews>
    <sheetView showZeros="0" zoomScaleSheetLayoutView="100" workbookViewId="0" topLeftCell="A1">
      <selection activeCell="C53" sqref="C53"/>
    </sheetView>
  </sheetViews>
  <sheetFormatPr defaultColWidth="9.00390625" defaultRowHeight="15.75" customHeight="1"/>
  <cols>
    <col min="1" max="1" width="16.125" style="246" customWidth="1"/>
    <col min="2" max="2" width="46.125" style="246" customWidth="1"/>
    <col min="3" max="3" width="10.375" style="246" customWidth="1"/>
    <col min="4" max="4" width="11.25390625" style="246" customWidth="1"/>
    <col min="5" max="250" width="9.00390625" style="246" customWidth="1"/>
    <col min="251" max="16384" width="9.00390625" style="246" customWidth="1"/>
  </cols>
  <sheetData>
    <row r="1" spans="1:2" s="246" customFormat="1" ht="18">
      <c r="A1" s="249" t="s">
        <v>1274</v>
      </c>
      <c r="B1" s="280"/>
    </row>
    <row r="2" spans="1:4" s="246" customFormat="1" ht="34.5" customHeight="1">
      <c r="A2" s="250" t="s">
        <v>1275</v>
      </c>
      <c r="B2" s="251"/>
      <c r="C2" s="251"/>
      <c r="D2" s="251"/>
    </row>
    <row r="3" spans="2:4" s="252" customFormat="1" ht="21" customHeight="1">
      <c r="B3" s="281"/>
      <c r="C3" s="282" t="s">
        <v>1276</v>
      </c>
      <c r="D3" s="283" t="s">
        <v>2</v>
      </c>
    </row>
    <row r="4" spans="1:4" s="243" customFormat="1" ht="19.5" customHeight="1">
      <c r="A4" s="255" t="s">
        <v>44</v>
      </c>
      <c r="B4" s="255" t="s">
        <v>45</v>
      </c>
      <c r="C4" s="256" t="s">
        <v>646</v>
      </c>
      <c r="D4" s="256" t="s">
        <v>81</v>
      </c>
    </row>
    <row r="5" spans="1:4" s="243" customFormat="1" ht="19.5" customHeight="1">
      <c r="A5" s="261">
        <v>10301</v>
      </c>
      <c r="B5" s="258" t="s">
        <v>694</v>
      </c>
      <c r="C5" s="284">
        <f>SUM(C6:C22)</f>
        <v>354740</v>
      </c>
      <c r="D5" s="260"/>
    </row>
    <row r="6" spans="1:4" s="244" customFormat="1" ht="19.5" customHeight="1">
      <c r="A6" s="261">
        <v>1030102</v>
      </c>
      <c r="B6" s="285" t="s">
        <v>695</v>
      </c>
      <c r="C6" s="286">
        <v>0</v>
      </c>
      <c r="D6" s="266"/>
    </row>
    <row r="7" spans="1:4" s="244" customFormat="1" ht="19.5" customHeight="1">
      <c r="A7" s="261">
        <v>1030115</v>
      </c>
      <c r="B7" s="285" t="s">
        <v>696</v>
      </c>
      <c r="C7" s="286">
        <v>0</v>
      </c>
      <c r="D7" s="266"/>
    </row>
    <row r="8" spans="1:4" s="244" customFormat="1" ht="19.5" customHeight="1">
      <c r="A8" s="261">
        <v>1030129</v>
      </c>
      <c r="B8" s="285" t="s">
        <v>697</v>
      </c>
      <c r="C8" s="286">
        <v>0</v>
      </c>
      <c r="D8" s="266"/>
    </row>
    <row r="9" spans="1:4" s="244" customFormat="1" ht="19.5" customHeight="1">
      <c r="A9" s="261">
        <v>1030146</v>
      </c>
      <c r="B9" s="285" t="s">
        <v>698</v>
      </c>
      <c r="C9" s="286">
        <v>0</v>
      </c>
      <c r="D9" s="266"/>
    </row>
    <row r="10" spans="1:4" s="244" customFormat="1" ht="19.5" customHeight="1">
      <c r="A10" s="261">
        <v>1030147</v>
      </c>
      <c r="B10" s="285" t="s">
        <v>699</v>
      </c>
      <c r="C10" s="286">
        <v>0</v>
      </c>
      <c r="D10" s="266"/>
    </row>
    <row r="11" spans="1:4" s="244" customFormat="1" ht="19.5" customHeight="1">
      <c r="A11" s="261">
        <v>1030148</v>
      </c>
      <c r="B11" s="285" t="s">
        <v>700</v>
      </c>
      <c r="C11" s="286">
        <v>315574</v>
      </c>
      <c r="D11" s="266"/>
    </row>
    <row r="12" spans="1:4" s="244" customFormat="1" ht="19.5" customHeight="1">
      <c r="A12" s="261">
        <v>1030150</v>
      </c>
      <c r="B12" s="285" t="s">
        <v>701</v>
      </c>
      <c r="C12" s="286">
        <v>0</v>
      </c>
      <c r="D12" s="266"/>
    </row>
    <row r="13" spans="1:4" s="244" customFormat="1" ht="19.5" customHeight="1">
      <c r="A13" s="261">
        <v>1030155</v>
      </c>
      <c r="B13" s="285" t="s">
        <v>702</v>
      </c>
      <c r="C13" s="286">
        <v>0</v>
      </c>
      <c r="D13" s="266"/>
    </row>
    <row r="14" spans="1:4" s="244" customFormat="1" ht="19.5" customHeight="1">
      <c r="A14" s="261">
        <v>1030156</v>
      </c>
      <c r="B14" s="287" t="s">
        <v>703</v>
      </c>
      <c r="C14" s="286">
        <v>10738</v>
      </c>
      <c r="D14" s="266"/>
    </row>
    <row r="15" spans="1:4" s="244" customFormat="1" ht="19.5" customHeight="1">
      <c r="A15" s="261">
        <v>1030157</v>
      </c>
      <c r="B15" s="285" t="s">
        <v>704</v>
      </c>
      <c r="C15" s="286">
        <v>0</v>
      </c>
      <c r="D15" s="266"/>
    </row>
    <row r="16" spans="1:4" s="244" customFormat="1" ht="19.5" customHeight="1">
      <c r="A16" s="261">
        <v>1030158</v>
      </c>
      <c r="B16" s="288" t="s">
        <v>705</v>
      </c>
      <c r="C16" s="286">
        <v>0</v>
      </c>
      <c r="D16" s="266"/>
    </row>
    <row r="17" spans="1:4" s="244" customFormat="1" ht="19.5" customHeight="1">
      <c r="A17" s="261">
        <v>1030159</v>
      </c>
      <c r="B17" s="288" t="s">
        <v>706</v>
      </c>
      <c r="C17" s="286">
        <v>0</v>
      </c>
      <c r="D17" s="266"/>
    </row>
    <row r="18" spans="1:4" s="244" customFormat="1" ht="19.5" customHeight="1">
      <c r="A18" s="261">
        <v>1030178</v>
      </c>
      <c r="B18" s="288" t="s">
        <v>707</v>
      </c>
      <c r="C18" s="286">
        <v>5467</v>
      </c>
      <c r="D18" s="266"/>
    </row>
    <row r="19" spans="1:4" s="244" customFormat="1" ht="19.5" customHeight="1">
      <c r="A19" s="261">
        <v>1030180</v>
      </c>
      <c r="B19" s="288" t="s">
        <v>708</v>
      </c>
      <c r="C19" s="286">
        <v>0</v>
      </c>
      <c r="D19" s="266"/>
    </row>
    <row r="20" spans="1:4" s="244" customFormat="1" ht="19.5" customHeight="1">
      <c r="A20" s="261">
        <v>1030199</v>
      </c>
      <c r="B20" s="288" t="s">
        <v>709</v>
      </c>
      <c r="C20" s="286">
        <v>0</v>
      </c>
      <c r="D20" s="266"/>
    </row>
    <row r="21" spans="1:4" s="244" customFormat="1" ht="19.5" customHeight="1">
      <c r="A21" s="261">
        <v>1031006</v>
      </c>
      <c r="B21" s="288" t="s">
        <v>710</v>
      </c>
      <c r="C21" s="286">
        <v>13730</v>
      </c>
      <c r="D21" s="266"/>
    </row>
    <row r="22" spans="1:4" s="279" customFormat="1" ht="19.5" customHeight="1">
      <c r="A22" s="289">
        <v>1031099</v>
      </c>
      <c r="B22" s="272" t="s">
        <v>711</v>
      </c>
      <c r="C22" s="286">
        <v>9231</v>
      </c>
      <c r="D22" s="290"/>
    </row>
    <row r="23" spans="1:4" s="279" customFormat="1" ht="19.5" customHeight="1">
      <c r="A23" s="291">
        <v>110</v>
      </c>
      <c r="B23" s="292" t="s">
        <v>712</v>
      </c>
      <c r="C23" s="293">
        <f>C24+C27+C29+C31</f>
        <v>142187</v>
      </c>
      <c r="D23" s="294"/>
    </row>
    <row r="24" spans="1:4" s="279" customFormat="1" ht="19.5" customHeight="1">
      <c r="A24" s="271">
        <v>11004</v>
      </c>
      <c r="B24" s="295" t="s">
        <v>713</v>
      </c>
      <c r="C24" s="286">
        <v>9788</v>
      </c>
      <c r="D24" s="294"/>
    </row>
    <row r="25" spans="1:4" s="279" customFormat="1" ht="19.5" customHeight="1">
      <c r="A25" s="271">
        <v>1100401</v>
      </c>
      <c r="B25" s="295" t="s">
        <v>714</v>
      </c>
      <c r="C25" s="286">
        <v>9788</v>
      </c>
      <c r="D25" s="294"/>
    </row>
    <row r="26" spans="1:4" s="279" customFormat="1" ht="19.5" customHeight="1">
      <c r="A26" s="271">
        <v>1100402</v>
      </c>
      <c r="B26" s="295" t="s">
        <v>715</v>
      </c>
      <c r="C26" s="286">
        <v>0</v>
      </c>
      <c r="D26" s="294"/>
    </row>
    <row r="27" spans="1:4" s="279" customFormat="1" ht="19.5" customHeight="1">
      <c r="A27" s="271">
        <v>11011</v>
      </c>
      <c r="B27" s="295" t="s">
        <v>716</v>
      </c>
      <c r="C27" s="286">
        <v>24886</v>
      </c>
      <c r="D27" s="294"/>
    </row>
    <row r="28" spans="1:4" s="279" customFormat="1" ht="19.5" customHeight="1">
      <c r="A28" s="271">
        <v>1101102</v>
      </c>
      <c r="B28" s="295" t="s">
        <v>717</v>
      </c>
      <c r="C28" s="286">
        <v>24886</v>
      </c>
      <c r="D28" s="294"/>
    </row>
    <row r="29" spans="1:4" s="279" customFormat="1" ht="19.5" customHeight="1">
      <c r="A29" s="271">
        <v>11008</v>
      </c>
      <c r="B29" s="295" t="s">
        <v>718</v>
      </c>
      <c r="C29" s="286">
        <v>107513</v>
      </c>
      <c r="D29" s="294"/>
    </row>
    <row r="30" spans="1:4" s="279" customFormat="1" ht="19.5" customHeight="1">
      <c r="A30" s="271">
        <v>1100802</v>
      </c>
      <c r="B30" s="295" t="s">
        <v>719</v>
      </c>
      <c r="C30" s="286">
        <v>107513</v>
      </c>
      <c r="D30" s="294"/>
    </row>
    <row r="31" spans="1:4" s="244" customFormat="1" ht="19.5" customHeight="1">
      <c r="A31" s="271">
        <v>11009</v>
      </c>
      <c r="B31" s="296" t="s">
        <v>720</v>
      </c>
      <c r="C31" s="286">
        <v>0</v>
      </c>
      <c r="D31" s="297"/>
    </row>
    <row r="32" spans="1:4" s="244" customFormat="1" ht="19.5" customHeight="1">
      <c r="A32" s="298"/>
      <c r="B32" s="299" t="s">
        <v>721</v>
      </c>
      <c r="C32" s="259">
        <f>C23+C5</f>
        <v>496927</v>
      </c>
      <c r="D32" s="297"/>
    </row>
    <row r="33" s="244" customFormat="1" ht="19.5" customHeight="1"/>
    <row r="34" s="244" customFormat="1" ht="19.5" customHeight="1"/>
    <row r="35" s="244" customFormat="1" ht="19.5" customHeight="1"/>
    <row r="36" s="244" customFormat="1" ht="19.5" customHeight="1"/>
    <row r="37" s="244" customFormat="1" ht="19.5" customHeight="1"/>
    <row r="38" s="244" customFormat="1" ht="19.5" customHeight="1"/>
    <row r="39" s="244" customFormat="1" ht="19.5" customHeight="1"/>
    <row r="40" s="244" customFormat="1" ht="19.5" customHeight="1"/>
    <row r="41" s="244" customFormat="1" ht="19.5" customHeight="1"/>
    <row r="42" s="244" customFormat="1" ht="19.5" customHeight="1"/>
    <row r="43" s="244" customFormat="1" ht="19.5" customHeight="1"/>
    <row r="44" s="244" customFormat="1" ht="19.5" customHeight="1"/>
    <row r="45" s="244" customFormat="1" ht="19.5" customHeight="1"/>
    <row r="46" s="244" customFormat="1" ht="19.5" customHeight="1"/>
    <row r="47" s="244" customFormat="1" ht="19.5" customHeight="1"/>
    <row r="48" s="244" customFormat="1" ht="19.5" customHeight="1"/>
    <row r="49" s="244" customFormat="1" ht="19.5" customHeight="1"/>
    <row r="50" s="244" customFormat="1" ht="19.5" customHeight="1"/>
    <row r="51" s="244" customFormat="1" ht="19.5" customHeight="1"/>
    <row r="52" s="244" customFormat="1" ht="19.5" customHeight="1"/>
    <row r="53" s="244" customFormat="1" ht="19.5" customHeight="1"/>
    <row r="54" s="244" customFormat="1" ht="15.75"/>
    <row r="55" s="244" customFormat="1" ht="15.75"/>
    <row r="56" s="244" customFormat="1" ht="15.75"/>
    <row r="57" s="244" customFormat="1" ht="15.75"/>
    <row r="58" s="244" customFormat="1" ht="15.75"/>
    <row r="59" s="244" customFormat="1" ht="15.75"/>
    <row r="60" s="244" customFormat="1" ht="15.75"/>
    <row r="61" s="244" customFormat="1" ht="15.75"/>
    <row r="62" s="244" customFormat="1" ht="15.75"/>
    <row r="63" s="244" customFormat="1" ht="15.75"/>
    <row r="64" s="244" customFormat="1" ht="15.75"/>
    <row r="65" s="244" customFormat="1" ht="15.75"/>
    <row r="66" s="244" customFormat="1" ht="15.75"/>
    <row r="67" s="244" customFormat="1" ht="15.75"/>
    <row r="68" s="244" customFormat="1" ht="15.75"/>
    <row r="69" s="244" customFormat="1" ht="15.75"/>
    <row r="70" s="244" customFormat="1" ht="15.75"/>
    <row r="71" s="244" customFormat="1" ht="15.75"/>
    <row r="72" s="244" customFormat="1" ht="15.75"/>
    <row r="73" s="244" customFormat="1" ht="15.75"/>
    <row r="74" s="244" customFormat="1" ht="15.75"/>
    <row r="75" s="244" customFormat="1" ht="15.75"/>
    <row r="76" s="244" customFormat="1" ht="15.75"/>
    <row r="77" s="244" customFormat="1" ht="15.75"/>
    <row r="78" s="244" customFormat="1" ht="15.75"/>
    <row r="79" s="244" customFormat="1" ht="15.75"/>
    <row r="80" s="244" customFormat="1" ht="15.75"/>
    <row r="81" s="244" customFormat="1" ht="15.75"/>
    <row r="82" s="244" customFormat="1" ht="15.75"/>
    <row r="83" s="244" customFormat="1" ht="15.75"/>
    <row r="84" s="244" customFormat="1" ht="15.75"/>
    <row r="85" s="244" customFormat="1" ht="15.75"/>
    <row r="86" s="244" customFormat="1" ht="15.75"/>
    <row r="87" s="244" customFormat="1" ht="15.75"/>
    <row r="88" s="244" customFormat="1" ht="15.75"/>
    <row r="89" s="244" customFormat="1" ht="15.75"/>
    <row r="90" s="244" customFormat="1" ht="15.75"/>
    <row r="91" s="244" customFormat="1" ht="15.75"/>
    <row r="92" s="244" customFormat="1" ht="15.75"/>
    <row r="93" s="244" customFormat="1" ht="15.75"/>
    <row r="94" s="244" customFormat="1" ht="15.75"/>
    <row r="95" s="244" customFormat="1" ht="15.75"/>
    <row r="96" s="244" customFormat="1" ht="15.75"/>
    <row r="97" s="244" customFormat="1" ht="15.75"/>
    <row r="98" s="244" customFormat="1" ht="15.75"/>
    <row r="99" s="244" customFormat="1" ht="15.75"/>
    <row r="100" s="244" customFormat="1" ht="15.75"/>
    <row r="101" s="244" customFormat="1" ht="15.75"/>
    <row r="102" s="244" customFormat="1" ht="15.75"/>
    <row r="103" s="244" customFormat="1" ht="15.75"/>
    <row r="104" s="244" customFormat="1" ht="15.75"/>
    <row r="105" s="244" customFormat="1" ht="15.75"/>
    <row r="106" s="244" customFormat="1" ht="15.75"/>
    <row r="107" s="244" customFormat="1" ht="15.75"/>
    <row r="108" s="244" customFormat="1" ht="15.75"/>
    <row r="109" s="244" customFormat="1" ht="15.75"/>
    <row r="110" s="244" customFormat="1" ht="15.75"/>
    <row r="111" s="244" customFormat="1" ht="15.75"/>
    <row r="112" s="244" customFormat="1" ht="15.75"/>
    <row r="113" s="244" customFormat="1" ht="15.75"/>
    <row r="114" s="244" customFormat="1" ht="15.75"/>
    <row r="115" s="244" customFormat="1" ht="15.75"/>
    <row r="116" s="244" customFormat="1" ht="15.75"/>
    <row r="117" s="244" customFormat="1" ht="15.75"/>
    <row r="118" s="244" customFormat="1" ht="15.75"/>
    <row r="119" s="244" customFormat="1" ht="15.75"/>
    <row r="120" s="244" customFormat="1" ht="15.75"/>
    <row r="121" s="244" customFormat="1" ht="15.75"/>
    <row r="122" s="244" customFormat="1" ht="15.75"/>
    <row r="123" s="244" customFormat="1" ht="15.75"/>
    <row r="124" s="244" customFormat="1" ht="15.75"/>
    <row r="125" s="244" customFormat="1" ht="15.75"/>
    <row r="126" s="244" customFormat="1" ht="15.75"/>
    <row r="127" s="244" customFormat="1" ht="15.75"/>
    <row r="128" s="244" customFormat="1" ht="15.75"/>
    <row r="129" s="244" customFormat="1" ht="15.75"/>
    <row r="130" s="244" customFormat="1" ht="15.75"/>
    <row r="131" s="244" customFormat="1" ht="15.75"/>
    <row r="132" s="244" customFormat="1" ht="15.75"/>
    <row r="133" s="244" customFormat="1" ht="15.75"/>
    <row r="134" s="244" customFormat="1" ht="15.75"/>
    <row r="135" s="244" customFormat="1" ht="15.75"/>
  </sheetData>
  <sheetProtection/>
  <mergeCells count="1">
    <mergeCell ref="A2:D2"/>
  </mergeCells>
  <printOptions horizontalCentered="1"/>
  <pageMargins left="0.7868055555555555" right="0.7868055555555555" top="0.9444444444444444" bottom="0.7479166666666667" header="0.3145833333333333" footer="0.5118055555555555"/>
  <pageSetup firstPageNumber="70" useFirstPageNumber="1" horizontalDpi="600" verticalDpi="600" orientation="portrait" paperSize="9"/>
  <headerFooter scaleWithDoc="0" alignWithMargins="0">
    <oddFooter>&amp;C&amp;"Times New Roman"&amp;12— &amp;P —</oddFooter>
  </headerFooter>
</worksheet>
</file>

<file path=xl/worksheets/sheet34.xml><?xml version="1.0" encoding="utf-8"?>
<worksheet xmlns="http://schemas.openxmlformats.org/spreadsheetml/2006/main" xmlns:r="http://schemas.openxmlformats.org/officeDocument/2006/relationships">
  <dimension ref="A1:D108"/>
  <sheetViews>
    <sheetView showZeros="0" zoomScaleSheetLayoutView="100" workbookViewId="0" topLeftCell="A1">
      <selection activeCell="C53" sqref="C53"/>
    </sheetView>
  </sheetViews>
  <sheetFormatPr defaultColWidth="9.00390625" defaultRowHeight="15.75" customHeight="1"/>
  <cols>
    <col min="1" max="1" width="11.00390625" style="246" customWidth="1"/>
    <col min="2" max="2" width="44.875" style="246" customWidth="1"/>
    <col min="3" max="3" width="16.00390625" style="247" customWidth="1"/>
    <col min="4" max="4" width="8.75390625" style="248" customWidth="1"/>
    <col min="5" max="249" width="9.00390625" style="246" customWidth="1"/>
    <col min="250" max="16384" width="9.00390625" style="246" customWidth="1"/>
  </cols>
  <sheetData>
    <row r="1" ht="18" customHeight="1">
      <c r="A1" s="249" t="s">
        <v>1277</v>
      </c>
    </row>
    <row r="2" spans="1:4" ht="30.75" customHeight="1">
      <c r="A2" s="250" t="s">
        <v>1278</v>
      </c>
      <c r="B2" s="251"/>
      <c r="C2" s="251"/>
      <c r="D2" s="251"/>
    </row>
    <row r="3" spans="2:4" ht="24" customHeight="1">
      <c r="B3" s="252"/>
      <c r="C3" s="253" t="s">
        <v>2</v>
      </c>
      <c r="D3" s="254"/>
    </row>
    <row r="4" spans="1:4" s="243" customFormat="1" ht="24.75" customHeight="1">
      <c r="A4" s="255" t="s">
        <v>44</v>
      </c>
      <c r="B4" s="255" t="s">
        <v>45</v>
      </c>
      <c r="C4" s="255" t="s">
        <v>646</v>
      </c>
      <c r="D4" s="256" t="s">
        <v>81</v>
      </c>
    </row>
    <row r="5" spans="1:4" s="243" customFormat="1" ht="24.75" customHeight="1">
      <c r="A5" s="257"/>
      <c r="B5" s="258" t="s">
        <v>725</v>
      </c>
      <c r="C5" s="259">
        <f>SUM(C6:C16)</f>
        <v>347253</v>
      </c>
      <c r="D5" s="260"/>
    </row>
    <row r="6" spans="1:4" s="244" customFormat="1" ht="24.75" customHeight="1">
      <c r="A6" s="261">
        <v>207</v>
      </c>
      <c r="B6" s="262" t="s">
        <v>726</v>
      </c>
      <c r="C6" s="263">
        <v>0</v>
      </c>
      <c r="D6" s="264"/>
    </row>
    <row r="7" spans="1:4" s="244" customFormat="1" ht="24.75" customHeight="1">
      <c r="A7" s="261">
        <v>208</v>
      </c>
      <c r="B7" s="262" t="s">
        <v>727</v>
      </c>
      <c r="C7" s="263">
        <v>6741</v>
      </c>
      <c r="D7" s="264"/>
    </row>
    <row r="8" spans="1:4" s="244" customFormat="1" ht="24.75" customHeight="1">
      <c r="A8" s="261">
        <v>211</v>
      </c>
      <c r="B8" s="265" t="s">
        <v>728</v>
      </c>
      <c r="C8" s="263">
        <v>0</v>
      </c>
      <c r="D8" s="264"/>
    </row>
    <row r="9" spans="1:4" s="244" customFormat="1" ht="24.75" customHeight="1">
      <c r="A9" s="261">
        <v>212</v>
      </c>
      <c r="B9" s="265" t="s">
        <v>729</v>
      </c>
      <c r="C9" s="263">
        <v>261229</v>
      </c>
      <c r="D9" s="264"/>
    </row>
    <row r="10" spans="1:4" s="244" customFormat="1" ht="24.75" customHeight="1">
      <c r="A10" s="261">
        <v>213</v>
      </c>
      <c r="B10" s="265" t="s">
        <v>730</v>
      </c>
      <c r="C10" s="263">
        <v>0</v>
      </c>
      <c r="D10" s="264"/>
    </row>
    <row r="11" spans="1:4" s="244" customFormat="1" ht="24.75" customHeight="1">
      <c r="A11" s="261">
        <v>214</v>
      </c>
      <c r="B11" s="265" t="s">
        <v>731</v>
      </c>
      <c r="C11" s="263">
        <v>0</v>
      </c>
      <c r="D11" s="264"/>
    </row>
    <row r="12" spans="1:4" s="244" customFormat="1" ht="24.75" customHeight="1">
      <c r="A12" s="261">
        <v>215</v>
      </c>
      <c r="B12" s="266" t="s">
        <v>732</v>
      </c>
      <c r="C12" s="263">
        <v>0</v>
      </c>
      <c r="D12" s="264"/>
    </row>
    <row r="13" spans="1:4" s="244" customFormat="1" ht="24.75" customHeight="1">
      <c r="A13" s="261">
        <v>229</v>
      </c>
      <c r="B13" s="267" t="s">
        <v>733</v>
      </c>
      <c r="C13" s="263">
        <v>37502</v>
      </c>
      <c r="D13" s="264"/>
    </row>
    <row r="14" spans="1:4" s="244" customFormat="1" ht="24.75" customHeight="1">
      <c r="A14" s="261">
        <v>232</v>
      </c>
      <c r="B14" s="267" t="s">
        <v>734</v>
      </c>
      <c r="C14" s="263">
        <v>41611</v>
      </c>
      <c r="D14" s="264"/>
    </row>
    <row r="15" spans="1:4" s="244" customFormat="1" ht="24.75" customHeight="1">
      <c r="A15" s="261">
        <v>233</v>
      </c>
      <c r="B15" s="267" t="s">
        <v>735</v>
      </c>
      <c r="C15" s="263">
        <v>170</v>
      </c>
      <c r="D15" s="264"/>
    </row>
    <row r="16" spans="1:4" s="244" customFormat="1" ht="24.75" customHeight="1">
      <c r="A16" s="261">
        <v>234</v>
      </c>
      <c r="B16" s="268" t="s">
        <v>736</v>
      </c>
      <c r="C16" s="263">
        <v>0</v>
      </c>
      <c r="D16" s="264"/>
    </row>
    <row r="17" spans="1:4" s="244" customFormat="1" ht="24.75" customHeight="1">
      <c r="A17" s="269"/>
      <c r="B17" s="259" t="s">
        <v>71</v>
      </c>
      <c r="C17" s="259">
        <f>C18+C23</f>
        <v>149674</v>
      </c>
      <c r="D17" s="270"/>
    </row>
    <row r="18" spans="1:4" s="245" customFormat="1" ht="24.75" customHeight="1">
      <c r="A18" s="271">
        <v>230</v>
      </c>
      <c r="B18" s="272" t="s">
        <v>72</v>
      </c>
      <c r="C18" s="273">
        <f>SUM(C19:C22)</f>
        <v>91488</v>
      </c>
      <c r="D18" s="274"/>
    </row>
    <row r="19" spans="1:4" s="245" customFormat="1" ht="24.75" customHeight="1">
      <c r="A19" s="271">
        <v>23004</v>
      </c>
      <c r="B19" s="275" t="s">
        <v>1279</v>
      </c>
      <c r="C19" s="263">
        <v>0</v>
      </c>
      <c r="D19" s="274"/>
    </row>
    <row r="20" spans="1:4" s="245" customFormat="1" ht="24.75" customHeight="1">
      <c r="A20" s="271">
        <v>23008</v>
      </c>
      <c r="B20" s="275" t="s">
        <v>1280</v>
      </c>
      <c r="C20" s="263">
        <v>54693</v>
      </c>
      <c r="D20" s="274"/>
    </row>
    <row r="21" spans="1:4" s="245" customFormat="1" ht="24.75" customHeight="1">
      <c r="A21" s="271">
        <v>23009</v>
      </c>
      <c r="B21" s="275" t="s">
        <v>1281</v>
      </c>
      <c r="C21" s="263">
        <v>36795</v>
      </c>
      <c r="D21" s="274"/>
    </row>
    <row r="22" spans="1:4" s="245" customFormat="1" ht="24.75" customHeight="1">
      <c r="A22" s="271">
        <v>23011</v>
      </c>
      <c r="B22" s="275" t="s">
        <v>1282</v>
      </c>
      <c r="C22" s="263">
        <v>0</v>
      </c>
      <c r="D22" s="274"/>
    </row>
    <row r="23" spans="1:4" s="245" customFormat="1" ht="24.75" customHeight="1">
      <c r="A23" s="271">
        <v>231</v>
      </c>
      <c r="B23" s="272" t="s">
        <v>76</v>
      </c>
      <c r="C23" s="273">
        <v>58186</v>
      </c>
      <c r="D23" s="274"/>
    </row>
    <row r="24" spans="1:4" s="245" customFormat="1" ht="24.75" customHeight="1">
      <c r="A24" s="271">
        <v>23104</v>
      </c>
      <c r="B24" s="275" t="s">
        <v>1283</v>
      </c>
      <c r="C24" s="263">
        <v>58186</v>
      </c>
      <c r="D24" s="274"/>
    </row>
    <row r="25" spans="1:4" s="244" customFormat="1" ht="24.75" customHeight="1">
      <c r="A25" s="261"/>
      <c r="B25" s="276" t="s">
        <v>78</v>
      </c>
      <c r="C25" s="277">
        <f>C17+C5</f>
        <v>496927</v>
      </c>
      <c r="D25" s="264"/>
    </row>
    <row r="26" spans="3:4" s="244" customFormat="1" ht="19.5" customHeight="1">
      <c r="C26" s="243"/>
      <c r="D26" s="278"/>
    </row>
    <row r="27" spans="3:4" s="244" customFormat="1" ht="19.5" customHeight="1">
      <c r="C27" s="243"/>
      <c r="D27" s="278"/>
    </row>
    <row r="28" spans="3:4" s="244" customFormat="1" ht="19.5" customHeight="1">
      <c r="C28" s="243"/>
      <c r="D28" s="278"/>
    </row>
    <row r="29" spans="3:4" s="244" customFormat="1" ht="19.5" customHeight="1">
      <c r="C29" s="243"/>
      <c r="D29" s="278"/>
    </row>
    <row r="30" spans="3:4" s="244" customFormat="1" ht="19.5" customHeight="1">
      <c r="C30" s="243"/>
      <c r="D30" s="278"/>
    </row>
    <row r="31" spans="3:4" s="244" customFormat="1" ht="19.5" customHeight="1">
      <c r="C31" s="243"/>
      <c r="D31" s="278"/>
    </row>
    <row r="32" spans="3:4" s="244" customFormat="1" ht="19.5" customHeight="1">
      <c r="C32" s="243"/>
      <c r="D32" s="278"/>
    </row>
    <row r="33" spans="3:4" s="244" customFormat="1" ht="19.5" customHeight="1">
      <c r="C33" s="243"/>
      <c r="D33" s="278"/>
    </row>
    <row r="34" spans="3:4" s="244" customFormat="1" ht="19.5" customHeight="1">
      <c r="C34" s="243"/>
      <c r="D34" s="278"/>
    </row>
    <row r="35" spans="3:4" s="244" customFormat="1" ht="19.5" customHeight="1">
      <c r="C35" s="243"/>
      <c r="D35" s="278"/>
    </row>
    <row r="36" spans="3:4" s="244" customFormat="1" ht="19.5" customHeight="1">
      <c r="C36" s="243"/>
      <c r="D36" s="278"/>
    </row>
    <row r="37" spans="3:4" s="244" customFormat="1" ht="19.5" customHeight="1">
      <c r="C37" s="243"/>
      <c r="D37" s="278"/>
    </row>
    <row r="38" spans="3:4" s="244" customFormat="1" ht="19.5" customHeight="1">
      <c r="C38" s="243"/>
      <c r="D38" s="278"/>
    </row>
    <row r="39" spans="3:4" s="244" customFormat="1" ht="19.5" customHeight="1">
      <c r="C39" s="243"/>
      <c r="D39" s="278"/>
    </row>
    <row r="40" spans="3:4" s="244" customFormat="1" ht="19.5" customHeight="1">
      <c r="C40" s="243"/>
      <c r="D40" s="278"/>
    </row>
    <row r="41" spans="3:4" s="244" customFormat="1" ht="19.5" customHeight="1">
      <c r="C41" s="243"/>
      <c r="D41" s="278"/>
    </row>
    <row r="42" spans="3:4" s="244" customFormat="1" ht="19.5" customHeight="1">
      <c r="C42" s="243"/>
      <c r="D42" s="278"/>
    </row>
    <row r="43" spans="3:4" s="244" customFormat="1" ht="19.5" customHeight="1">
      <c r="C43" s="243"/>
      <c r="D43" s="278"/>
    </row>
    <row r="44" spans="3:4" s="244" customFormat="1" ht="19.5" customHeight="1">
      <c r="C44" s="243"/>
      <c r="D44" s="278"/>
    </row>
    <row r="45" spans="3:4" s="244" customFormat="1" ht="19.5" customHeight="1">
      <c r="C45" s="243"/>
      <c r="D45" s="278"/>
    </row>
    <row r="46" spans="3:4" s="244" customFormat="1" ht="19.5" customHeight="1">
      <c r="C46" s="243"/>
      <c r="D46" s="278"/>
    </row>
    <row r="47" spans="3:4" s="244" customFormat="1" ht="19.5" customHeight="1">
      <c r="C47" s="243"/>
      <c r="D47" s="278"/>
    </row>
    <row r="48" spans="3:4" s="244" customFormat="1" ht="19.5" customHeight="1">
      <c r="C48" s="243"/>
      <c r="D48" s="278"/>
    </row>
    <row r="49" spans="3:4" s="244" customFormat="1" ht="19.5" customHeight="1">
      <c r="C49" s="243"/>
      <c r="D49" s="278"/>
    </row>
    <row r="50" spans="3:4" s="244" customFormat="1" ht="19.5" customHeight="1">
      <c r="C50" s="243"/>
      <c r="D50" s="278"/>
    </row>
    <row r="51" spans="3:4" s="244" customFormat="1" ht="19.5" customHeight="1">
      <c r="C51" s="243"/>
      <c r="D51" s="278"/>
    </row>
    <row r="52" spans="3:4" s="244" customFormat="1" ht="19.5" customHeight="1">
      <c r="C52" s="243"/>
      <c r="D52" s="278"/>
    </row>
    <row r="53" spans="3:4" s="244" customFormat="1" ht="19.5" customHeight="1">
      <c r="C53" s="243"/>
      <c r="D53" s="278"/>
    </row>
    <row r="54" spans="3:4" s="244" customFormat="1" ht="19.5" customHeight="1">
      <c r="C54" s="243"/>
      <c r="D54" s="278"/>
    </row>
    <row r="55" spans="3:4" s="244" customFormat="1" ht="19.5" customHeight="1">
      <c r="C55" s="243"/>
      <c r="D55" s="278"/>
    </row>
    <row r="56" spans="3:4" s="244" customFormat="1" ht="19.5" customHeight="1">
      <c r="C56" s="243"/>
      <c r="D56" s="278"/>
    </row>
    <row r="57" spans="3:4" s="244" customFormat="1" ht="19.5" customHeight="1">
      <c r="C57" s="243"/>
      <c r="D57" s="278"/>
    </row>
    <row r="58" spans="3:4" s="244" customFormat="1" ht="19.5" customHeight="1">
      <c r="C58" s="243"/>
      <c r="D58" s="278"/>
    </row>
    <row r="59" spans="3:4" s="244" customFormat="1" ht="19.5" customHeight="1">
      <c r="C59" s="243"/>
      <c r="D59" s="278"/>
    </row>
    <row r="60" spans="3:4" s="244" customFormat="1" ht="19.5" customHeight="1">
      <c r="C60" s="243"/>
      <c r="D60" s="278"/>
    </row>
    <row r="61" spans="3:4" s="244" customFormat="1" ht="19.5" customHeight="1">
      <c r="C61" s="243"/>
      <c r="D61" s="278"/>
    </row>
    <row r="62" spans="3:4" s="244" customFormat="1" ht="19.5" customHeight="1">
      <c r="C62" s="243"/>
      <c r="D62" s="278"/>
    </row>
    <row r="63" spans="3:4" s="244" customFormat="1" ht="19.5" customHeight="1">
      <c r="C63" s="243"/>
      <c r="D63" s="278"/>
    </row>
    <row r="64" spans="3:4" s="244" customFormat="1" ht="19.5" customHeight="1">
      <c r="C64" s="243"/>
      <c r="D64" s="278"/>
    </row>
    <row r="65" spans="3:4" s="244" customFormat="1" ht="19.5" customHeight="1">
      <c r="C65" s="243"/>
      <c r="D65" s="278"/>
    </row>
    <row r="66" spans="3:4" s="244" customFormat="1" ht="19.5" customHeight="1">
      <c r="C66" s="243"/>
      <c r="D66" s="278"/>
    </row>
    <row r="67" spans="3:4" s="244" customFormat="1" ht="19.5" customHeight="1">
      <c r="C67" s="243"/>
      <c r="D67" s="278"/>
    </row>
    <row r="68" spans="3:4" s="244" customFormat="1" ht="19.5" customHeight="1">
      <c r="C68" s="243"/>
      <c r="D68" s="278"/>
    </row>
    <row r="69" spans="3:4" s="244" customFormat="1" ht="19.5" customHeight="1">
      <c r="C69" s="243"/>
      <c r="D69" s="278"/>
    </row>
    <row r="70" spans="3:4" s="244" customFormat="1" ht="19.5" customHeight="1">
      <c r="C70" s="243"/>
      <c r="D70" s="278"/>
    </row>
    <row r="71" spans="3:4" s="244" customFormat="1" ht="19.5" customHeight="1">
      <c r="C71" s="243"/>
      <c r="D71" s="278"/>
    </row>
    <row r="72" spans="3:4" s="244" customFormat="1" ht="19.5" customHeight="1">
      <c r="C72" s="243"/>
      <c r="D72" s="278"/>
    </row>
    <row r="73" spans="3:4" s="244" customFormat="1" ht="19.5" customHeight="1">
      <c r="C73" s="243"/>
      <c r="D73" s="278"/>
    </row>
    <row r="74" spans="3:4" s="244" customFormat="1" ht="19.5" customHeight="1">
      <c r="C74" s="243"/>
      <c r="D74" s="278"/>
    </row>
    <row r="75" spans="3:4" s="244" customFormat="1" ht="19.5" customHeight="1">
      <c r="C75" s="243"/>
      <c r="D75" s="278"/>
    </row>
    <row r="76" spans="3:4" s="244" customFormat="1" ht="19.5" customHeight="1">
      <c r="C76" s="243"/>
      <c r="D76" s="278"/>
    </row>
    <row r="77" spans="3:4" s="244" customFormat="1" ht="19.5" customHeight="1">
      <c r="C77" s="243"/>
      <c r="D77" s="278"/>
    </row>
    <row r="78" spans="3:4" s="244" customFormat="1" ht="19.5" customHeight="1">
      <c r="C78" s="243"/>
      <c r="D78" s="278"/>
    </row>
    <row r="79" spans="3:4" s="244" customFormat="1" ht="19.5" customHeight="1">
      <c r="C79" s="243"/>
      <c r="D79" s="278"/>
    </row>
    <row r="80" spans="3:4" s="244" customFormat="1" ht="19.5" customHeight="1">
      <c r="C80" s="243"/>
      <c r="D80" s="278"/>
    </row>
    <row r="81" spans="3:4" s="244" customFormat="1" ht="19.5" customHeight="1">
      <c r="C81" s="243"/>
      <c r="D81" s="278"/>
    </row>
    <row r="82" spans="3:4" s="244" customFormat="1" ht="19.5" customHeight="1">
      <c r="C82" s="243"/>
      <c r="D82" s="278"/>
    </row>
    <row r="83" spans="3:4" s="244" customFormat="1" ht="19.5" customHeight="1">
      <c r="C83" s="243"/>
      <c r="D83" s="278"/>
    </row>
    <row r="84" spans="3:4" s="244" customFormat="1" ht="15.75">
      <c r="C84" s="243"/>
      <c r="D84" s="278"/>
    </row>
    <row r="85" spans="3:4" s="244" customFormat="1" ht="15.75">
      <c r="C85" s="243"/>
      <c r="D85" s="278"/>
    </row>
    <row r="86" spans="3:4" s="244" customFormat="1" ht="15.75">
      <c r="C86" s="243"/>
      <c r="D86" s="278"/>
    </row>
    <row r="87" spans="3:4" s="244" customFormat="1" ht="15.75">
      <c r="C87" s="243"/>
      <c r="D87" s="278"/>
    </row>
    <row r="88" spans="3:4" s="244" customFormat="1" ht="15.75">
      <c r="C88" s="243"/>
      <c r="D88" s="278"/>
    </row>
    <row r="89" spans="3:4" s="244" customFormat="1" ht="15.75">
      <c r="C89" s="243"/>
      <c r="D89" s="278"/>
    </row>
    <row r="90" spans="3:4" s="244" customFormat="1" ht="15.75">
      <c r="C90" s="243"/>
      <c r="D90" s="278"/>
    </row>
    <row r="91" spans="3:4" s="244" customFormat="1" ht="15.75">
      <c r="C91" s="243"/>
      <c r="D91" s="278"/>
    </row>
    <row r="92" spans="3:4" s="244" customFormat="1" ht="15.75">
      <c r="C92" s="243"/>
      <c r="D92" s="278"/>
    </row>
    <row r="93" spans="3:4" s="244" customFormat="1" ht="15.75">
      <c r="C93" s="243"/>
      <c r="D93" s="278"/>
    </row>
    <row r="94" spans="3:4" s="244" customFormat="1" ht="15.75">
      <c r="C94" s="243"/>
      <c r="D94" s="278"/>
    </row>
    <row r="95" spans="3:4" s="244" customFormat="1" ht="15.75">
      <c r="C95" s="243"/>
      <c r="D95" s="278"/>
    </row>
    <row r="96" spans="3:4" s="244" customFormat="1" ht="15.75">
      <c r="C96" s="243"/>
      <c r="D96" s="278"/>
    </row>
    <row r="97" spans="3:4" s="244" customFormat="1" ht="15.75">
      <c r="C97" s="243"/>
      <c r="D97" s="278"/>
    </row>
    <row r="98" spans="3:4" s="244" customFormat="1" ht="15.75">
      <c r="C98" s="243"/>
      <c r="D98" s="278"/>
    </row>
    <row r="99" spans="3:4" s="244" customFormat="1" ht="15.75">
      <c r="C99" s="243"/>
      <c r="D99" s="278"/>
    </row>
    <row r="100" spans="3:4" s="244" customFormat="1" ht="15.75">
      <c r="C100" s="243"/>
      <c r="D100" s="278"/>
    </row>
    <row r="101" spans="3:4" s="244" customFormat="1" ht="15.75">
      <c r="C101" s="243"/>
      <c r="D101" s="278"/>
    </row>
    <row r="102" spans="3:4" s="244" customFormat="1" ht="15.75">
      <c r="C102" s="243"/>
      <c r="D102" s="278"/>
    </row>
    <row r="103" spans="3:4" s="244" customFormat="1" ht="15.75">
      <c r="C103" s="243"/>
      <c r="D103" s="278"/>
    </row>
    <row r="104" spans="3:4" s="244" customFormat="1" ht="15.75">
      <c r="C104" s="243"/>
      <c r="D104" s="278"/>
    </row>
    <row r="105" spans="3:4" s="244" customFormat="1" ht="15.75">
      <c r="C105" s="243"/>
      <c r="D105" s="278"/>
    </row>
    <row r="106" spans="3:4" s="244" customFormat="1" ht="15.75">
      <c r="C106" s="243"/>
      <c r="D106" s="278"/>
    </row>
    <row r="107" spans="3:4" s="244" customFormat="1" ht="15.75">
      <c r="C107" s="243"/>
      <c r="D107" s="278"/>
    </row>
    <row r="108" spans="3:4" s="244" customFormat="1" ht="15.75">
      <c r="C108" s="243"/>
      <c r="D108" s="278"/>
    </row>
  </sheetData>
  <sheetProtection/>
  <mergeCells count="2">
    <mergeCell ref="A2:D2"/>
    <mergeCell ref="C3:D3"/>
  </mergeCells>
  <printOptions horizontalCentered="1"/>
  <pageMargins left="0.8659722222222223" right="0.8659722222222223" top="1" bottom="1" header="0.5" footer="0.5"/>
  <pageSetup firstPageNumber="71" useFirstPageNumber="1" horizontalDpi="600" verticalDpi="600" orientation="portrait" paperSize="9"/>
  <headerFooter scaleWithDoc="0" alignWithMargins="0">
    <oddFooter>&amp;C&amp;"Times New Roman"&amp;12— &amp;P —</oddFooter>
  </headerFooter>
</worksheet>
</file>

<file path=xl/worksheets/sheet35.xml><?xml version="1.0" encoding="utf-8"?>
<worksheet xmlns="http://schemas.openxmlformats.org/spreadsheetml/2006/main" xmlns:r="http://schemas.openxmlformats.org/officeDocument/2006/relationships">
  <dimension ref="A1:E42"/>
  <sheetViews>
    <sheetView showZeros="0" zoomScaleSheetLayoutView="100" workbookViewId="0" topLeftCell="A1">
      <selection activeCell="C53" sqref="C53"/>
    </sheetView>
  </sheetViews>
  <sheetFormatPr defaultColWidth="9.00390625" defaultRowHeight="15.75" customHeight="1"/>
  <cols>
    <col min="1" max="1" width="16.125" style="189" customWidth="1"/>
    <col min="2" max="2" width="49.00390625" style="189" customWidth="1"/>
    <col min="3" max="3" width="10.375" style="189" customWidth="1"/>
    <col min="4" max="4" width="8.375" style="189" customWidth="1"/>
    <col min="5" max="256" width="9.00390625" style="189" customWidth="1"/>
  </cols>
  <sheetData>
    <row r="1" spans="1:2" s="189" customFormat="1" ht="18">
      <c r="A1" s="192" t="s">
        <v>1284</v>
      </c>
      <c r="B1" s="224"/>
    </row>
    <row r="2" spans="1:4" s="189" customFormat="1" ht="30" customHeight="1">
      <c r="A2" s="225" t="s">
        <v>1285</v>
      </c>
      <c r="B2" s="194"/>
      <c r="C2" s="194"/>
      <c r="D2" s="194"/>
    </row>
    <row r="3" spans="2:4" s="196" customFormat="1" ht="18" customHeight="1">
      <c r="B3" s="226"/>
      <c r="C3" s="227" t="s">
        <v>1286</v>
      </c>
      <c r="D3" s="228"/>
    </row>
    <row r="4" spans="1:4" s="187" customFormat="1" ht="24" customHeight="1">
      <c r="A4" s="229" t="s">
        <v>961</v>
      </c>
      <c r="B4" s="229" t="s">
        <v>1287</v>
      </c>
      <c r="C4" s="230" t="s">
        <v>646</v>
      </c>
      <c r="D4" s="230" t="s">
        <v>81</v>
      </c>
    </row>
    <row r="5" spans="1:4" s="188" customFormat="1" ht="24" customHeight="1">
      <c r="A5" s="202"/>
      <c r="B5" s="231" t="s">
        <v>694</v>
      </c>
      <c r="C5" s="204">
        <f>C6+C7+C12+C15+C16+C17+C18</f>
        <v>136376</v>
      </c>
      <c r="D5" s="232"/>
    </row>
    <row r="6" spans="1:4" s="188" customFormat="1" ht="24" customHeight="1">
      <c r="A6" s="202"/>
      <c r="B6" s="233" t="s">
        <v>1288</v>
      </c>
      <c r="C6" s="209"/>
      <c r="D6" s="232"/>
    </row>
    <row r="7" spans="1:4" s="188" customFormat="1" ht="24" customHeight="1">
      <c r="A7" s="202">
        <v>1030148</v>
      </c>
      <c r="B7" s="233" t="s">
        <v>1289</v>
      </c>
      <c r="C7" s="207">
        <f>SUM(C8:C11)</f>
        <v>119645</v>
      </c>
      <c r="D7" s="232"/>
    </row>
    <row r="8" spans="1:4" s="188" customFormat="1" ht="24" customHeight="1">
      <c r="A8" s="202">
        <v>103014801</v>
      </c>
      <c r="B8" s="215" t="s">
        <v>1290</v>
      </c>
      <c r="C8" s="207">
        <v>119645</v>
      </c>
      <c r="D8" s="232"/>
    </row>
    <row r="9" spans="1:4" s="188" customFormat="1" ht="24" customHeight="1">
      <c r="A9" s="202">
        <v>103014802</v>
      </c>
      <c r="B9" s="215" t="s">
        <v>1291</v>
      </c>
      <c r="C9" s="209"/>
      <c r="D9" s="232"/>
    </row>
    <row r="10" spans="1:4" s="188" customFormat="1" ht="24" customHeight="1">
      <c r="A10" s="202">
        <v>103014898</v>
      </c>
      <c r="B10" s="215" t="s">
        <v>1292</v>
      </c>
      <c r="C10" s="209"/>
      <c r="D10" s="232"/>
    </row>
    <row r="11" spans="1:4" s="188" customFormat="1" ht="24" customHeight="1">
      <c r="A11" s="202">
        <v>103014899</v>
      </c>
      <c r="B11" s="215" t="s">
        <v>1293</v>
      </c>
      <c r="C11" s="209"/>
      <c r="D11" s="232"/>
    </row>
    <row r="12" spans="1:4" s="188" customFormat="1" ht="24" customHeight="1">
      <c r="A12" s="202">
        <v>1030180</v>
      </c>
      <c r="B12" s="233" t="s">
        <v>1294</v>
      </c>
      <c r="C12" s="207">
        <f>SUM(C13:C14)</f>
        <v>0</v>
      </c>
      <c r="D12" s="232"/>
    </row>
    <row r="13" spans="1:4" s="188" customFormat="1" ht="24" customHeight="1">
      <c r="A13" s="202">
        <v>103018003</v>
      </c>
      <c r="B13" s="215" t="s">
        <v>1295</v>
      </c>
      <c r="C13" s="209"/>
      <c r="D13" s="232"/>
    </row>
    <row r="14" spans="1:4" s="188" customFormat="1" ht="24" customHeight="1">
      <c r="A14" s="202">
        <v>103018004</v>
      </c>
      <c r="B14" s="218" t="s">
        <v>1296</v>
      </c>
      <c r="C14" s="209"/>
      <c r="D14" s="232"/>
    </row>
    <row r="15" spans="1:4" s="188" customFormat="1" ht="24" customHeight="1">
      <c r="A15" s="202">
        <v>1030156</v>
      </c>
      <c r="B15" s="233" t="s">
        <v>1297</v>
      </c>
      <c r="C15" s="207">
        <v>4000</v>
      </c>
      <c r="D15" s="232"/>
    </row>
    <row r="16" spans="1:4" s="188" customFormat="1" ht="24" customHeight="1">
      <c r="A16" s="202">
        <v>1300178</v>
      </c>
      <c r="B16" s="233" t="s">
        <v>1298</v>
      </c>
      <c r="C16" s="207">
        <v>3500</v>
      </c>
      <c r="D16" s="232"/>
    </row>
    <row r="17" spans="1:4" s="188" customFormat="1" ht="24" customHeight="1">
      <c r="A17" s="202">
        <v>1030199</v>
      </c>
      <c r="B17" s="233" t="s">
        <v>1299</v>
      </c>
      <c r="C17" s="209"/>
      <c r="D17" s="232"/>
    </row>
    <row r="18" spans="1:4" s="188" customFormat="1" ht="24" customHeight="1">
      <c r="A18" s="202">
        <v>1031099</v>
      </c>
      <c r="B18" s="234" t="s">
        <v>1300</v>
      </c>
      <c r="C18" s="207">
        <f>C19</f>
        <v>9231</v>
      </c>
      <c r="D18" s="232"/>
    </row>
    <row r="19" spans="1:4" s="188" customFormat="1" ht="33.75" customHeight="1">
      <c r="A19" s="202">
        <v>103109998</v>
      </c>
      <c r="B19" s="233" t="s">
        <v>1301</v>
      </c>
      <c r="C19" s="207">
        <v>9231</v>
      </c>
      <c r="D19" s="232"/>
    </row>
    <row r="20" spans="1:4" s="188" customFormat="1" ht="24" customHeight="1">
      <c r="A20" s="202"/>
      <c r="B20" s="231" t="s">
        <v>712</v>
      </c>
      <c r="C20" s="235">
        <f>C21+C31+C32+C34+C35</f>
        <v>60068</v>
      </c>
      <c r="D20" s="232"/>
    </row>
    <row r="21" spans="1:4" s="188" customFormat="1" ht="24" customHeight="1">
      <c r="A21" s="202">
        <v>11004</v>
      </c>
      <c r="B21" s="215" t="s">
        <v>1302</v>
      </c>
      <c r="C21" s="209">
        <f>SUM(C22:C30)</f>
        <v>1600</v>
      </c>
      <c r="D21" s="232"/>
    </row>
    <row r="22" spans="1:4" s="188" customFormat="1" ht="24" customHeight="1">
      <c r="A22" s="202">
        <v>1100404</v>
      </c>
      <c r="B22" s="215" t="s">
        <v>1303</v>
      </c>
      <c r="C22" s="209"/>
      <c r="D22" s="232"/>
    </row>
    <row r="23" spans="1:4" s="188" customFormat="1" ht="24" customHeight="1">
      <c r="A23" s="202">
        <v>1100405</v>
      </c>
      <c r="B23" s="236" t="s">
        <v>1304</v>
      </c>
      <c r="C23" s="237"/>
      <c r="D23" s="232"/>
    </row>
    <row r="24" spans="1:4" s="188" customFormat="1" ht="24" customHeight="1">
      <c r="A24" s="202">
        <v>1100406</v>
      </c>
      <c r="B24" s="236" t="s">
        <v>1305</v>
      </c>
      <c r="C24" s="237"/>
      <c r="D24" s="232"/>
    </row>
    <row r="25" spans="1:4" s="188" customFormat="1" ht="24" customHeight="1">
      <c r="A25" s="202">
        <v>1100407</v>
      </c>
      <c r="B25" s="236" t="s">
        <v>1306</v>
      </c>
      <c r="C25" s="238"/>
      <c r="D25" s="232"/>
    </row>
    <row r="26" spans="1:4" s="188" customFormat="1" ht="24" customHeight="1">
      <c r="A26" s="202">
        <v>1100408</v>
      </c>
      <c r="B26" s="236" t="s">
        <v>1307</v>
      </c>
      <c r="C26" s="238"/>
      <c r="D26" s="232"/>
    </row>
    <row r="27" spans="1:4" s="188" customFormat="1" ht="24" customHeight="1">
      <c r="A27" s="202">
        <v>1100409</v>
      </c>
      <c r="B27" s="236" t="s">
        <v>1308</v>
      </c>
      <c r="C27" s="238"/>
      <c r="D27" s="232"/>
    </row>
    <row r="28" spans="1:4" s="188" customFormat="1" ht="24" customHeight="1">
      <c r="A28" s="202">
        <v>1100410</v>
      </c>
      <c r="B28" s="236" t="s">
        <v>1309</v>
      </c>
      <c r="C28" s="238"/>
      <c r="D28" s="232"/>
    </row>
    <row r="29" spans="1:4" s="188" customFormat="1" ht="24" customHeight="1">
      <c r="A29" s="202">
        <v>1100411</v>
      </c>
      <c r="B29" s="236" t="s">
        <v>1310</v>
      </c>
      <c r="C29" s="238"/>
      <c r="D29" s="232"/>
    </row>
    <row r="30" spans="1:4" s="188" customFormat="1" ht="24" customHeight="1">
      <c r="A30" s="202">
        <v>1100499</v>
      </c>
      <c r="B30" s="236" t="s">
        <v>1311</v>
      </c>
      <c r="C30" s="238">
        <f>1600</f>
        <v>1600</v>
      </c>
      <c r="D30" s="232"/>
    </row>
    <row r="31" spans="1:4" s="188" customFormat="1" ht="24" customHeight="1">
      <c r="A31" s="202">
        <v>11006</v>
      </c>
      <c r="B31" s="239" t="s">
        <v>1312</v>
      </c>
      <c r="C31" s="209"/>
      <c r="D31" s="232"/>
    </row>
    <row r="32" spans="1:4" s="188" customFormat="1" ht="24" customHeight="1">
      <c r="A32" s="202">
        <v>11008</v>
      </c>
      <c r="B32" s="218" t="s">
        <v>1313</v>
      </c>
      <c r="C32" s="209">
        <f>C33</f>
        <v>49804</v>
      </c>
      <c r="D32" s="232"/>
    </row>
    <row r="33" spans="1:5" s="188" customFormat="1" ht="24" customHeight="1">
      <c r="A33" s="202">
        <v>1100802</v>
      </c>
      <c r="B33" s="215" t="s">
        <v>1314</v>
      </c>
      <c r="C33" s="207">
        <v>49804</v>
      </c>
      <c r="D33" s="232"/>
      <c r="E33" s="242"/>
    </row>
    <row r="34" spans="1:4" s="188" customFormat="1" ht="24" customHeight="1">
      <c r="A34" s="202">
        <v>11009</v>
      </c>
      <c r="B34" s="239" t="s">
        <v>1315</v>
      </c>
      <c r="C34" s="209"/>
      <c r="D34" s="232"/>
    </row>
    <row r="35" spans="1:4" s="188" customFormat="1" ht="24" customHeight="1">
      <c r="A35" s="202">
        <v>11011</v>
      </c>
      <c r="B35" s="218" t="s">
        <v>1316</v>
      </c>
      <c r="C35" s="209">
        <f>C36</f>
        <v>8664</v>
      </c>
      <c r="D35" s="232"/>
    </row>
    <row r="36" spans="1:4" s="188" customFormat="1" ht="24" customHeight="1">
      <c r="A36" s="202">
        <v>1101102</v>
      </c>
      <c r="B36" s="239" t="s">
        <v>1317</v>
      </c>
      <c r="C36" s="207">
        <f>SUM(C37:C41)</f>
        <v>8664</v>
      </c>
      <c r="D36" s="232"/>
    </row>
    <row r="37" spans="1:4" s="188" customFormat="1" ht="24" customHeight="1">
      <c r="A37" s="202">
        <v>110110211</v>
      </c>
      <c r="B37" s="240" t="s">
        <v>753</v>
      </c>
      <c r="C37" s="207">
        <v>8664</v>
      </c>
      <c r="D37" s="232"/>
    </row>
    <row r="38" spans="1:4" s="188" customFormat="1" ht="24" customHeight="1">
      <c r="A38" s="202">
        <v>110110231</v>
      </c>
      <c r="B38" s="240" t="s">
        <v>1318</v>
      </c>
      <c r="C38" s="209"/>
      <c r="D38" s="232"/>
    </row>
    <row r="39" spans="1:4" s="188" customFormat="1" ht="24" customHeight="1">
      <c r="A39" s="202">
        <v>110110233</v>
      </c>
      <c r="B39" s="240" t="s">
        <v>754</v>
      </c>
      <c r="C39" s="209"/>
      <c r="D39" s="232"/>
    </row>
    <row r="40" spans="1:4" s="188" customFormat="1" ht="24" customHeight="1">
      <c r="A40" s="202">
        <v>110110298</v>
      </c>
      <c r="B40" s="240" t="s">
        <v>755</v>
      </c>
      <c r="C40" s="209"/>
      <c r="D40" s="232"/>
    </row>
    <row r="41" spans="1:4" s="188" customFormat="1" ht="24" customHeight="1">
      <c r="A41" s="202">
        <v>110110299</v>
      </c>
      <c r="B41" s="240" t="s">
        <v>1319</v>
      </c>
      <c r="C41" s="209"/>
      <c r="D41" s="232"/>
    </row>
    <row r="42" spans="1:4" s="188" customFormat="1" ht="24" customHeight="1">
      <c r="A42" s="202"/>
      <c r="B42" s="241" t="s">
        <v>721</v>
      </c>
      <c r="C42" s="204">
        <f>C5+C20</f>
        <v>196444</v>
      </c>
      <c r="D42" s="232"/>
    </row>
    <row r="43" s="188" customFormat="1" ht="15.75"/>
    <row r="44" s="188" customFormat="1" ht="15.75"/>
    <row r="45" s="188" customFormat="1" ht="15.75"/>
    <row r="46" s="188" customFormat="1" ht="15.75"/>
    <row r="47" s="188" customFormat="1" ht="15.75"/>
    <row r="48" s="188" customFormat="1" ht="15.75"/>
    <row r="49" s="188" customFormat="1" ht="15.75"/>
    <row r="50" s="188" customFormat="1" ht="15.75"/>
    <row r="51" s="188" customFormat="1" ht="15.75"/>
    <row r="52" s="188" customFormat="1" ht="15.75"/>
    <row r="53" s="188" customFormat="1" ht="15.75"/>
    <row r="54" s="188" customFormat="1" ht="15.75"/>
    <row r="55" s="188" customFormat="1" ht="15.75"/>
    <row r="56" s="188" customFormat="1" ht="15.75"/>
    <row r="57" s="188" customFormat="1" ht="15.75"/>
    <row r="58" s="188" customFormat="1" ht="15.75"/>
    <row r="59" s="188" customFormat="1" ht="15.75"/>
    <row r="60" s="188" customFormat="1" ht="15.75"/>
    <row r="61" s="188" customFormat="1" ht="15.75"/>
    <row r="62" s="188" customFormat="1" ht="15.75"/>
    <row r="63" s="188" customFormat="1" ht="15.75"/>
    <row r="64" s="188" customFormat="1" ht="15.75"/>
    <row r="65" s="188" customFormat="1" ht="15.75"/>
    <row r="66" s="188" customFormat="1" ht="15.75"/>
    <row r="67" s="188" customFormat="1" ht="15.75"/>
    <row r="68" s="188" customFormat="1" ht="15.75"/>
    <row r="69" s="188" customFormat="1" ht="15.75"/>
    <row r="70" s="188" customFormat="1" ht="15.75"/>
    <row r="71" s="188" customFormat="1" ht="15.75"/>
    <row r="72" s="188" customFormat="1" ht="15.75"/>
    <row r="73" s="188" customFormat="1" ht="15.75"/>
    <row r="74" s="188" customFormat="1" ht="15.75"/>
    <row r="75" s="188" customFormat="1" ht="15.75"/>
    <row r="76" s="188" customFormat="1" ht="15.75"/>
    <row r="77" s="188" customFormat="1" ht="15.75"/>
    <row r="78" s="188" customFormat="1" ht="15.75"/>
    <row r="79" s="188" customFormat="1" ht="15.75"/>
    <row r="80" s="188" customFormat="1" ht="15.75"/>
    <row r="81" s="188" customFormat="1" ht="15.75"/>
    <row r="82" s="188" customFormat="1" ht="15.75"/>
    <row r="83" s="188" customFormat="1" ht="15.75"/>
    <row r="84" s="188" customFormat="1" ht="15.75"/>
    <row r="85" s="188" customFormat="1" ht="15.75"/>
    <row r="86" s="188" customFormat="1" ht="15.75"/>
    <row r="87" s="188" customFormat="1" ht="15.75"/>
    <row r="88" s="188" customFormat="1" ht="15.75"/>
    <row r="89" s="188" customFormat="1" ht="15.75"/>
    <row r="90" s="188" customFormat="1" ht="15.75"/>
    <row r="91" s="188" customFormat="1" ht="15.75"/>
    <row r="92" s="188" customFormat="1" ht="15.75"/>
    <row r="93" s="188" customFormat="1" ht="15.75"/>
    <row r="94" s="188" customFormat="1" ht="15.75"/>
    <row r="95" s="188" customFormat="1" ht="15.75"/>
    <row r="96" s="188" customFormat="1" ht="15.75"/>
    <row r="97" s="188" customFormat="1" ht="15.75"/>
    <row r="98" s="188" customFormat="1" ht="15.75"/>
    <row r="99" s="188" customFormat="1" ht="15.75"/>
    <row r="100" s="188" customFormat="1" ht="15.75"/>
    <row r="101" s="188" customFormat="1" ht="15.75"/>
    <row r="102" s="188" customFormat="1" ht="15.75"/>
    <row r="103" s="188" customFormat="1" ht="15.75"/>
    <row r="104" s="188" customFormat="1" ht="15.75"/>
    <row r="105" s="188" customFormat="1" ht="15.75"/>
    <row r="106" s="188" customFormat="1" ht="15.75"/>
    <row r="107" s="188" customFormat="1" ht="15.75"/>
    <row r="108" s="188" customFormat="1" ht="15.75"/>
    <row r="109" s="188" customFormat="1" ht="15.75"/>
    <row r="110" s="188" customFormat="1" ht="15.75"/>
    <row r="111" s="188" customFormat="1" ht="15.75"/>
    <row r="112" s="188" customFormat="1" ht="15.75"/>
    <row r="113" s="188" customFormat="1" ht="15.75"/>
    <row r="114" s="188" customFormat="1" ht="15.75"/>
    <row r="115" s="188" customFormat="1" ht="15.75"/>
    <row r="116" s="188" customFormat="1" ht="15.75"/>
    <row r="117" s="188" customFormat="1" ht="15.75"/>
    <row r="118" s="188" customFormat="1" ht="15.75"/>
  </sheetData>
  <sheetProtection/>
  <mergeCells count="2">
    <mergeCell ref="A2:D2"/>
    <mergeCell ref="C3:D3"/>
  </mergeCells>
  <printOptions horizontalCentered="1"/>
  <pageMargins left="0.7868055555555555" right="0.7868055555555555" top="0.9444444444444444" bottom="0.7479166666666667" header="0.3145833333333333" footer="0.5118055555555555"/>
  <pageSetup blackAndWhite="1" firstPageNumber="72" useFirstPageNumber="1" horizontalDpi="600" verticalDpi="600" orientation="portrait" paperSize="9"/>
  <headerFooter scaleWithDoc="0" alignWithMargins="0">
    <oddFooter>&amp;C&amp;"Times New Roman"&amp;12— &amp;P —</oddFooter>
  </headerFooter>
</worksheet>
</file>

<file path=xl/worksheets/sheet36.xml><?xml version="1.0" encoding="utf-8"?>
<worksheet xmlns="http://schemas.openxmlformats.org/spreadsheetml/2006/main" xmlns:r="http://schemas.openxmlformats.org/officeDocument/2006/relationships">
  <dimension ref="A1:E102"/>
  <sheetViews>
    <sheetView showZeros="0" zoomScaleSheetLayoutView="100" workbookViewId="0" topLeftCell="A1">
      <selection activeCell="C53" sqref="C53"/>
    </sheetView>
  </sheetViews>
  <sheetFormatPr defaultColWidth="9.00390625" defaultRowHeight="15.75" customHeight="1"/>
  <cols>
    <col min="1" max="1" width="11.00390625" style="189" customWidth="1"/>
    <col min="2" max="2" width="56.25390625" style="189" customWidth="1"/>
    <col min="3" max="3" width="10.75390625" style="190" customWidth="1"/>
    <col min="4" max="4" width="8.75390625" style="191" customWidth="1"/>
    <col min="5" max="5" width="26.375" style="189" customWidth="1"/>
    <col min="6" max="249" width="9.00390625" style="189" customWidth="1"/>
    <col min="250" max="16384" width="9.00390625" style="189" customWidth="1"/>
  </cols>
  <sheetData>
    <row r="1" ht="18" customHeight="1">
      <c r="A1" s="192" t="s">
        <v>1320</v>
      </c>
    </row>
    <row r="2" spans="1:4" ht="30.75" customHeight="1">
      <c r="A2" s="193" t="s">
        <v>1321</v>
      </c>
      <c r="B2" s="194"/>
      <c r="C2" s="195"/>
      <c r="D2" s="194"/>
    </row>
    <row r="3" spans="2:4" ht="18.75" customHeight="1">
      <c r="B3" s="196"/>
      <c r="C3" s="197" t="s">
        <v>1322</v>
      </c>
      <c r="D3" s="198"/>
    </row>
    <row r="4" spans="1:4" s="187" customFormat="1" ht="21" customHeight="1">
      <c r="A4" s="199" t="s">
        <v>1323</v>
      </c>
      <c r="B4" s="199" t="s">
        <v>1324</v>
      </c>
      <c r="C4" s="200" t="s">
        <v>1325</v>
      </c>
      <c r="D4" s="201" t="s">
        <v>1326</v>
      </c>
    </row>
    <row r="5" spans="1:4" s="188" customFormat="1" ht="19.5" customHeight="1">
      <c r="A5" s="202"/>
      <c r="B5" s="203" t="s">
        <v>1327</v>
      </c>
      <c r="C5" s="204">
        <f>C6+C11+C40+C43+C46+C49+C60+C66+C70</f>
        <v>139971</v>
      </c>
      <c r="D5" s="205"/>
    </row>
    <row r="6" spans="1:4" s="188" customFormat="1" ht="19.5" customHeight="1">
      <c r="A6" s="202">
        <v>208</v>
      </c>
      <c r="B6" s="206" t="s">
        <v>1328</v>
      </c>
      <c r="C6" s="207">
        <f>C7</f>
        <v>0</v>
      </c>
      <c r="D6" s="205"/>
    </row>
    <row r="7" spans="1:4" s="188" customFormat="1" ht="19.5" customHeight="1">
      <c r="A7" s="202">
        <v>20822</v>
      </c>
      <c r="B7" s="208" t="s">
        <v>1329</v>
      </c>
      <c r="C7" s="207">
        <f>SUM(C8:C10)</f>
        <v>0</v>
      </c>
      <c r="D7" s="205"/>
    </row>
    <row r="8" spans="1:4" s="188" customFormat="1" ht="19.5" customHeight="1">
      <c r="A8" s="202">
        <v>2082201</v>
      </c>
      <c r="B8" s="208" t="s">
        <v>1330</v>
      </c>
      <c r="C8" s="209"/>
      <c r="D8" s="205"/>
    </row>
    <row r="9" spans="1:4" s="188" customFormat="1" ht="19.5" customHeight="1">
      <c r="A9" s="202">
        <v>2082202</v>
      </c>
      <c r="B9" s="208" t="s">
        <v>1331</v>
      </c>
      <c r="C9" s="209"/>
      <c r="D9" s="205"/>
    </row>
    <row r="10" spans="1:4" s="188" customFormat="1" ht="19.5" customHeight="1">
      <c r="A10" s="202">
        <v>2082299</v>
      </c>
      <c r="B10" s="208" t="s">
        <v>1332</v>
      </c>
      <c r="C10" s="209"/>
      <c r="D10" s="205"/>
    </row>
    <row r="11" spans="1:4" s="188" customFormat="1" ht="19.5" customHeight="1">
      <c r="A11" s="202">
        <v>212</v>
      </c>
      <c r="B11" s="206" t="s">
        <v>1333</v>
      </c>
      <c r="C11" s="207">
        <f>C12+C30+C31+C35+C38+C26</f>
        <v>86186</v>
      </c>
      <c r="D11" s="205"/>
    </row>
    <row r="12" spans="1:4" s="188" customFormat="1" ht="19.5" customHeight="1">
      <c r="A12" s="202">
        <v>21208</v>
      </c>
      <c r="B12" s="206" t="s">
        <v>1334</v>
      </c>
      <c r="C12" s="207">
        <f>SUM(C13:C25)</f>
        <v>71884</v>
      </c>
      <c r="D12" s="205"/>
    </row>
    <row r="13" spans="1:4" s="188" customFormat="1" ht="19.5" customHeight="1">
      <c r="A13" s="202">
        <v>2120801</v>
      </c>
      <c r="B13" s="210" t="s">
        <v>1335</v>
      </c>
      <c r="C13" s="207">
        <v>25324</v>
      </c>
      <c r="D13" s="205"/>
    </row>
    <row r="14" spans="1:4" s="188" customFormat="1" ht="19.5" customHeight="1">
      <c r="A14" s="202">
        <v>2120802</v>
      </c>
      <c r="B14" s="210" t="s">
        <v>1336</v>
      </c>
      <c r="C14" s="207">
        <v>3289</v>
      </c>
      <c r="D14" s="205"/>
    </row>
    <row r="15" spans="1:5" s="188" customFormat="1" ht="19.5" customHeight="1">
      <c r="A15" s="202">
        <v>2120803</v>
      </c>
      <c r="B15" s="210" t="s">
        <v>1337</v>
      </c>
      <c r="C15" s="207">
        <v>10155</v>
      </c>
      <c r="D15" s="205"/>
      <c r="E15" s="216"/>
    </row>
    <row r="16" spans="1:4" s="188" customFormat="1" ht="19.5" customHeight="1">
      <c r="A16" s="202">
        <v>2120804</v>
      </c>
      <c r="B16" s="210" t="s">
        <v>1338</v>
      </c>
      <c r="C16" s="207">
        <v>7000</v>
      </c>
      <c r="D16" s="205"/>
    </row>
    <row r="17" spans="1:4" s="188" customFormat="1" ht="19.5" customHeight="1">
      <c r="A17" s="202">
        <v>2120805</v>
      </c>
      <c r="B17" s="210" t="s">
        <v>1339</v>
      </c>
      <c r="C17" s="207"/>
      <c r="D17" s="205"/>
    </row>
    <row r="18" spans="1:4" s="188" customFormat="1" ht="19.5" customHeight="1">
      <c r="A18" s="202">
        <v>2120806</v>
      </c>
      <c r="B18" s="210" t="s">
        <v>1340</v>
      </c>
      <c r="C18" s="211">
        <v>2473</v>
      </c>
      <c r="D18" s="205"/>
    </row>
    <row r="19" spans="1:4" s="188" customFormat="1" ht="19.5" customHeight="1">
      <c r="A19" s="202">
        <v>2120807</v>
      </c>
      <c r="B19" s="210" t="s">
        <v>1341</v>
      </c>
      <c r="C19" s="209"/>
      <c r="D19" s="205"/>
    </row>
    <row r="20" spans="1:4" s="188" customFormat="1" ht="19.5" customHeight="1">
      <c r="A20" s="202">
        <v>2120810</v>
      </c>
      <c r="B20" s="210" t="s">
        <v>1342</v>
      </c>
      <c r="C20" s="209"/>
      <c r="D20" s="205"/>
    </row>
    <row r="21" spans="1:4" s="188" customFormat="1" ht="19.5" customHeight="1">
      <c r="A21" s="202">
        <v>2120811</v>
      </c>
      <c r="B21" s="212" t="s">
        <v>1343</v>
      </c>
      <c r="C21" s="209"/>
      <c r="D21" s="205"/>
    </row>
    <row r="22" spans="1:4" s="188" customFormat="1" ht="19.5" customHeight="1">
      <c r="A22" s="202">
        <v>2120814</v>
      </c>
      <c r="B22" s="212" t="s">
        <v>1344</v>
      </c>
      <c r="C22" s="209"/>
      <c r="D22" s="205"/>
    </row>
    <row r="23" spans="1:4" s="188" customFormat="1" ht="19.5" customHeight="1">
      <c r="A23" s="202">
        <v>2120815</v>
      </c>
      <c r="B23" s="212" t="s">
        <v>1345</v>
      </c>
      <c r="C23" s="209"/>
      <c r="D23" s="205"/>
    </row>
    <row r="24" spans="1:4" s="188" customFormat="1" ht="19.5" customHeight="1">
      <c r="A24" s="202">
        <v>2120816</v>
      </c>
      <c r="B24" s="212" t="s">
        <v>1346</v>
      </c>
      <c r="C24" s="209"/>
      <c r="D24" s="205"/>
    </row>
    <row r="25" spans="1:5" s="188" customFormat="1" ht="19.5" customHeight="1">
      <c r="A25" s="202">
        <v>2120899</v>
      </c>
      <c r="B25" s="210" t="s">
        <v>1347</v>
      </c>
      <c r="C25" s="207">
        <v>23643</v>
      </c>
      <c r="D25" s="213"/>
      <c r="E25" s="216"/>
    </row>
    <row r="26" spans="1:4" s="188" customFormat="1" ht="19.5" customHeight="1">
      <c r="A26" s="202">
        <v>21210</v>
      </c>
      <c r="B26" s="210" t="s">
        <v>1348</v>
      </c>
      <c r="C26" s="207">
        <f>SUM(C27:C29)</f>
        <v>5682</v>
      </c>
      <c r="D26" s="205"/>
    </row>
    <row r="27" spans="1:4" s="188" customFormat="1" ht="19.5" customHeight="1">
      <c r="A27" s="202">
        <v>2121001</v>
      </c>
      <c r="B27" s="210" t="s">
        <v>1335</v>
      </c>
      <c r="C27" s="209"/>
      <c r="D27" s="205"/>
    </row>
    <row r="28" spans="1:4" s="188" customFormat="1" ht="19.5" customHeight="1">
      <c r="A28" s="202">
        <v>2121002</v>
      </c>
      <c r="B28" s="210" t="s">
        <v>1336</v>
      </c>
      <c r="C28" s="209"/>
      <c r="D28" s="205"/>
    </row>
    <row r="29" spans="1:4" s="188" customFormat="1" ht="19.5" customHeight="1">
      <c r="A29" s="202">
        <v>2121099</v>
      </c>
      <c r="B29" s="210" t="s">
        <v>1349</v>
      </c>
      <c r="C29" s="207">
        <v>5682</v>
      </c>
      <c r="D29" s="205"/>
    </row>
    <row r="30" spans="1:4" s="188" customFormat="1" ht="19.5" customHeight="1">
      <c r="A30" s="202">
        <v>21211</v>
      </c>
      <c r="B30" s="206" t="s">
        <v>1350</v>
      </c>
      <c r="C30" s="209"/>
      <c r="D30" s="205"/>
    </row>
    <row r="31" spans="1:4" s="188" customFormat="1" ht="19.5" customHeight="1">
      <c r="A31" s="202">
        <v>21213</v>
      </c>
      <c r="B31" s="206" t="s">
        <v>1351</v>
      </c>
      <c r="C31" s="207">
        <f>SUM(C32:C34)</f>
        <v>4584</v>
      </c>
      <c r="D31" s="205"/>
    </row>
    <row r="32" spans="1:4" s="188" customFormat="1" ht="19.5" customHeight="1">
      <c r="A32" s="202">
        <v>2121301</v>
      </c>
      <c r="B32" s="210" t="s">
        <v>1352</v>
      </c>
      <c r="C32" s="207">
        <v>668</v>
      </c>
      <c r="D32" s="205"/>
    </row>
    <row r="33" spans="1:4" s="188" customFormat="1" ht="19.5" customHeight="1">
      <c r="A33" s="202">
        <v>2121302</v>
      </c>
      <c r="B33" s="210" t="s">
        <v>1353</v>
      </c>
      <c r="C33" s="207">
        <v>2175</v>
      </c>
      <c r="D33" s="205"/>
    </row>
    <row r="34" spans="1:4" s="188" customFormat="1" ht="19.5" customHeight="1">
      <c r="A34" s="202">
        <v>2121399</v>
      </c>
      <c r="B34" s="210" t="s">
        <v>1354</v>
      </c>
      <c r="C34" s="207">
        <v>1741</v>
      </c>
      <c r="D34" s="205"/>
    </row>
    <row r="35" spans="1:4" s="188" customFormat="1" ht="19.5" customHeight="1">
      <c r="A35" s="202">
        <v>21214</v>
      </c>
      <c r="B35" s="206" t="s">
        <v>1355</v>
      </c>
      <c r="C35" s="207">
        <f>SUM(C36:C37)</f>
        <v>4036</v>
      </c>
      <c r="D35" s="205"/>
    </row>
    <row r="36" spans="1:4" s="188" customFormat="1" ht="19.5" customHeight="1">
      <c r="A36" s="202">
        <v>2121401</v>
      </c>
      <c r="B36" s="210" t="s">
        <v>1356</v>
      </c>
      <c r="C36" s="211">
        <f>3500+536</f>
        <v>4036</v>
      </c>
      <c r="D36" s="205"/>
    </row>
    <row r="37" spans="1:4" s="188" customFormat="1" ht="19.5" customHeight="1">
      <c r="A37" s="202">
        <v>2121499</v>
      </c>
      <c r="B37" s="208" t="s">
        <v>1357</v>
      </c>
      <c r="C37" s="209"/>
      <c r="D37" s="205"/>
    </row>
    <row r="38" spans="1:4" s="188" customFormat="1" ht="19.5" customHeight="1">
      <c r="A38" s="202">
        <v>21216</v>
      </c>
      <c r="B38" s="208" t="s">
        <v>1358</v>
      </c>
      <c r="C38" s="207">
        <f aca="true" t="shared" si="0" ref="C38:C41">C39</f>
        <v>0</v>
      </c>
      <c r="D38" s="205"/>
    </row>
    <row r="39" spans="1:4" s="188" customFormat="1" ht="19.5" customHeight="1">
      <c r="A39" s="202">
        <v>2121699</v>
      </c>
      <c r="B39" s="208" t="s">
        <v>1359</v>
      </c>
      <c r="C39" s="209"/>
      <c r="D39" s="205"/>
    </row>
    <row r="40" spans="1:4" s="188" customFormat="1" ht="19.5" customHeight="1">
      <c r="A40" s="202">
        <v>214</v>
      </c>
      <c r="B40" s="208" t="s">
        <v>1360</v>
      </c>
      <c r="C40" s="207">
        <f t="shared" si="0"/>
        <v>0</v>
      </c>
      <c r="D40" s="205"/>
    </row>
    <row r="41" spans="1:4" s="188" customFormat="1" ht="19.5" customHeight="1">
      <c r="A41" s="202">
        <v>21462</v>
      </c>
      <c r="B41" s="210" t="s">
        <v>1361</v>
      </c>
      <c r="C41" s="207">
        <f t="shared" si="0"/>
        <v>0</v>
      </c>
      <c r="D41" s="205"/>
    </row>
    <row r="42" spans="1:4" s="188" customFormat="1" ht="19.5" customHeight="1">
      <c r="A42" s="202">
        <v>2146299</v>
      </c>
      <c r="B42" s="210" t="s">
        <v>1362</v>
      </c>
      <c r="C42" s="209"/>
      <c r="D42" s="205"/>
    </row>
    <row r="43" spans="1:4" s="188" customFormat="1" ht="19.5" customHeight="1">
      <c r="A43" s="202">
        <v>215</v>
      </c>
      <c r="B43" s="208" t="s">
        <v>1363</v>
      </c>
      <c r="C43" s="207">
        <f aca="true" t="shared" si="1" ref="C43:C47">C44</f>
        <v>0</v>
      </c>
      <c r="D43" s="205"/>
    </row>
    <row r="44" spans="1:4" s="188" customFormat="1" ht="19.5" customHeight="1">
      <c r="A44" s="202">
        <v>21562</v>
      </c>
      <c r="B44" s="210" t="s">
        <v>1364</v>
      </c>
      <c r="C44" s="209">
        <v>0</v>
      </c>
      <c r="D44" s="205"/>
    </row>
    <row r="45" spans="1:4" s="188" customFormat="1" ht="19.5" customHeight="1">
      <c r="A45" s="202">
        <v>2156202</v>
      </c>
      <c r="B45" s="210" t="s">
        <v>1365</v>
      </c>
      <c r="C45" s="209"/>
      <c r="D45" s="205"/>
    </row>
    <row r="46" spans="1:4" s="188" customFormat="1" ht="19.5" customHeight="1">
      <c r="A46" s="202">
        <v>216</v>
      </c>
      <c r="B46" s="208" t="s">
        <v>1366</v>
      </c>
      <c r="C46" s="207">
        <f t="shared" si="1"/>
        <v>0</v>
      </c>
      <c r="D46" s="205"/>
    </row>
    <row r="47" spans="1:4" s="188" customFormat="1" ht="19.5" customHeight="1">
      <c r="A47" s="202">
        <v>21660</v>
      </c>
      <c r="B47" s="210" t="s">
        <v>1367</v>
      </c>
      <c r="C47" s="207">
        <f t="shared" si="1"/>
        <v>0</v>
      </c>
      <c r="D47" s="205"/>
    </row>
    <row r="48" spans="1:4" s="188" customFormat="1" ht="19.5" customHeight="1">
      <c r="A48" s="202">
        <v>2166004</v>
      </c>
      <c r="B48" s="210" t="s">
        <v>1368</v>
      </c>
      <c r="C48" s="209"/>
      <c r="D48" s="205"/>
    </row>
    <row r="49" spans="1:5" s="188" customFormat="1" ht="19.5" customHeight="1">
      <c r="A49" s="202">
        <v>229</v>
      </c>
      <c r="B49" s="208" t="s">
        <v>1369</v>
      </c>
      <c r="C49" s="207">
        <f>C53+C50</f>
        <v>36055</v>
      </c>
      <c r="D49" s="205"/>
      <c r="E49" s="217"/>
    </row>
    <row r="50" spans="1:4" s="188" customFormat="1" ht="19.5" customHeight="1">
      <c r="A50" s="202">
        <v>22904</v>
      </c>
      <c r="B50" s="208" t="s">
        <v>1370</v>
      </c>
      <c r="C50" s="207">
        <f>SUM(C51:C52)</f>
        <v>34455</v>
      </c>
      <c r="D50" s="205"/>
    </row>
    <row r="51" spans="1:4" s="188" customFormat="1" ht="19.5" customHeight="1">
      <c r="A51" s="202">
        <v>2290401</v>
      </c>
      <c r="B51" s="208" t="s">
        <v>1371</v>
      </c>
      <c r="C51" s="209"/>
      <c r="D51" s="205"/>
    </row>
    <row r="52" spans="1:4" s="188" customFormat="1" ht="19.5" customHeight="1">
      <c r="A52" s="202">
        <v>2290402</v>
      </c>
      <c r="B52" s="208" t="s">
        <v>1372</v>
      </c>
      <c r="C52" s="209">
        <v>34455</v>
      </c>
      <c r="D52" s="205"/>
    </row>
    <row r="53" spans="1:4" s="188" customFormat="1" ht="19.5" customHeight="1">
      <c r="A53" s="202">
        <v>22960</v>
      </c>
      <c r="B53" s="210" t="s">
        <v>1373</v>
      </c>
      <c r="C53" s="207">
        <f>SUM(C54:C59)</f>
        <v>1600</v>
      </c>
      <c r="D53" s="205"/>
    </row>
    <row r="54" spans="1:5" s="188" customFormat="1" ht="19.5" customHeight="1">
      <c r="A54" s="202">
        <v>2296002</v>
      </c>
      <c r="B54" s="212" t="s">
        <v>1374</v>
      </c>
      <c r="C54" s="211">
        <v>950</v>
      </c>
      <c r="D54" s="205"/>
      <c r="E54" s="216"/>
    </row>
    <row r="55" spans="1:4" s="188" customFormat="1" ht="19.5" customHeight="1">
      <c r="A55" s="202">
        <v>2296003</v>
      </c>
      <c r="B55" s="210" t="s">
        <v>1375</v>
      </c>
      <c r="C55" s="211">
        <v>650</v>
      </c>
      <c r="D55" s="205"/>
    </row>
    <row r="56" spans="1:4" s="188" customFormat="1" ht="19.5" customHeight="1">
      <c r="A56" s="202">
        <v>2296005</v>
      </c>
      <c r="B56" s="210" t="s">
        <v>1376</v>
      </c>
      <c r="C56" s="209"/>
      <c r="D56" s="205"/>
    </row>
    <row r="57" spans="1:4" s="188" customFormat="1" ht="19.5" customHeight="1">
      <c r="A57" s="202">
        <v>2296006</v>
      </c>
      <c r="B57" s="210" t="s">
        <v>1377</v>
      </c>
      <c r="C57" s="209"/>
      <c r="D57" s="205"/>
    </row>
    <row r="58" spans="1:4" s="188" customFormat="1" ht="19.5" customHeight="1">
      <c r="A58" s="202">
        <v>2296013</v>
      </c>
      <c r="B58" s="210" t="s">
        <v>1378</v>
      </c>
      <c r="C58" s="209"/>
      <c r="D58" s="205"/>
    </row>
    <row r="59" spans="1:5" s="188" customFormat="1" ht="19.5" customHeight="1">
      <c r="A59" s="214">
        <v>2296099</v>
      </c>
      <c r="B59" s="210" t="s">
        <v>1379</v>
      </c>
      <c r="C59" s="209"/>
      <c r="D59" s="205"/>
      <c r="E59" s="216"/>
    </row>
    <row r="60" spans="1:4" s="188" customFormat="1" ht="19.5" customHeight="1">
      <c r="A60" s="202">
        <v>232</v>
      </c>
      <c r="B60" s="215" t="s">
        <v>1380</v>
      </c>
      <c r="C60" s="207">
        <f>C61</f>
        <v>17680</v>
      </c>
      <c r="D60" s="205"/>
    </row>
    <row r="61" spans="1:4" s="188" customFormat="1" ht="19.5" customHeight="1">
      <c r="A61" s="202">
        <v>23204</v>
      </c>
      <c r="B61" s="215" t="s">
        <v>1381</v>
      </c>
      <c r="C61" s="207">
        <f>SUM(C62:C65)</f>
        <v>17680</v>
      </c>
      <c r="D61" s="205"/>
    </row>
    <row r="62" spans="1:4" s="188" customFormat="1" ht="19.5" customHeight="1">
      <c r="A62" s="202">
        <v>2320411</v>
      </c>
      <c r="B62" s="210" t="s">
        <v>1382</v>
      </c>
      <c r="C62" s="207">
        <v>3126</v>
      </c>
      <c r="D62" s="205"/>
    </row>
    <row r="63" spans="1:4" s="188" customFormat="1" ht="19.5" customHeight="1">
      <c r="A63" s="202">
        <v>2320431</v>
      </c>
      <c r="B63" s="210" t="s">
        <v>1383</v>
      </c>
      <c r="C63" s="207">
        <v>1034</v>
      </c>
      <c r="D63" s="205"/>
    </row>
    <row r="64" spans="1:4" s="188" customFormat="1" ht="19.5" customHeight="1">
      <c r="A64" s="202">
        <v>2320433</v>
      </c>
      <c r="B64" s="210" t="s">
        <v>1384</v>
      </c>
      <c r="C64" s="207">
        <v>4289</v>
      </c>
      <c r="D64" s="205"/>
    </row>
    <row r="65" spans="1:4" s="188" customFormat="1" ht="19.5" customHeight="1">
      <c r="A65" s="202">
        <v>2320498</v>
      </c>
      <c r="B65" s="210" t="s">
        <v>1385</v>
      </c>
      <c r="C65" s="207">
        <v>9231</v>
      </c>
      <c r="D65" s="205"/>
    </row>
    <row r="66" spans="1:4" s="188" customFormat="1" ht="19.5" customHeight="1">
      <c r="A66" s="202">
        <v>233</v>
      </c>
      <c r="B66" s="215" t="s">
        <v>1386</v>
      </c>
      <c r="C66" s="207">
        <f>C67</f>
        <v>50</v>
      </c>
      <c r="D66" s="205"/>
    </row>
    <row r="67" spans="1:4" s="188" customFormat="1" ht="19.5" customHeight="1">
      <c r="A67" s="202">
        <v>23304</v>
      </c>
      <c r="B67" s="215" t="s">
        <v>1387</v>
      </c>
      <c r="C67" s="207">
        <f>SUM(C68:C69)</f>
        <v>50</v>
      </c>
      <c r="D67" s="205"/>
    </row>
    <row r="68" spans="1:4" s="188" customFormat="1" ht="19.5" customHeight="1">
      <c r="A68" s="202">
        <v>2330411</v>
      </c>
      <c r="B68" s="210" t="s">
        <v>1388</v>
      </c>
      <c r="C68" s="207">
        <v>50</v>
      </c>
      <c r="D68" s="205"/>
    </row>
    <row r="69" spans="1:4" s="188" customFormat="1" ht="19.5" customHeight="1">
      <c r="A69" s="202">
        <v>2330431</v>
      </c>
      <c r="B69" s="210" t="s">
        <v>1389</v>
      </c>
      <c r="C69" s="209"/>
      <c r="D69" s="205"/>
    </row>
    <row r="70" spans="1:4" s="188" customFormat="1" ht="19.5" customHeight="1">
      <c r="A70" s="202">
        <v>234</v>
      </c>
      <c r="B70" s="215" t="s">
        <v>1390</v>
      </c>
      <c r="C70" s="207">
        <f>C71+C75</f>
        <v>0</v>
      </c>
      <c r="D70" s="205"/>
    </row>
    <row r="71" spans="1:4" s="188" customFormat="1" ht="19.5" customHeight="1">
      <c r="A71" s="202">
        <v>23401</v>
      </c>
      <c r="B71" s="215" t="s">
        <v>1391</v>
      </c>
      <c r="C71" s="207">
        <f>SUM(C72:C74)</f>
        <v>0</v>
      </c>
      <c r="D71" s="205"/>
    </row>
    <row r="72" spans="1:4" s="188" customFormat="1" ht="19.5" customHeight="1">
      <c r="A72" s="202">
        <v>2340101</v>
      </c>
      <c r="B72" s="210" t="s">
        <v>1392</v>
      </c>
      <c r="C72" s="209"/>
      <c r="D72" s="205"/>
    </row>
    <row r="73" spans="1:4" s="188" customFormat="1" ht="19.5" customHeight="1">
      <c r="A73" s="202">
        <v>2340102</v>
      </c>
      <c r="B73" s="210" t="s">
        <v>1393</v>
      </c>
      <c r="C73" s="209"/>
      <c r="D73" s="205"/>
    </row>
    <row r="74" spans="1:4" s="188" customFormat="1" ht="19.5" customHeight="1">
      <c r="A74" s="202">
        <v>2340199</v>
      </c>
      <c r="B74" s="210" t="s">
        <v>1394</v>
      </c>
      <c r="C74" s="209"/>
      <c r="D74" s="205"/>
    </row>
    <row r="75" spans="1:4" s="188" customFormat="1" ht="19.5" customHeight="1">
      <c r="A75" s="202">
        <v>23402</v>
      </c>
      <c r="B75" s="215" t="s">
        <v>1395</v>
      </c>
      <c r="C75" s="207">
        <f>C76</f>
        <v>0</v>
      </c>
      <c r="D75" s="205"/>
    </row>
    <row r="76" spans="1:4" s="188" customFormat="1" ht="19.5" customHeight="1">
      <c r="A76" s="202">
        <v>2340299</v>
      </c>
      <c r="B76" s="210" t="s">
        <v>1396</v>
      </c>
      <c r="C76" s="209"/>
      <c r="D76" s="205"/>
    </row>
    <row r="77" spans="1:4" s="188" customFormat="1" ht="19.5" customHeight="1">
      <c r="A77" s="202"/>
      <c r="B77" s="203" t="s">
        <v>1397</v>
      </c>
      <c r="C77" s="204">
        <f>C78+C85</f>
        <v>56473</v>
      </c>
      <c r="D77" s="205"/>
    </row>
    <row r="78" spans="1:4" s="188" customFormat="1" ht="19.5" customHeight="1">
      <c r="A78" s="202">
        <v>230</v>
      </c>
      <c r="B78" s="218" t="s">
        <v>1398</v>
      </c>
      <c r="C78" s="219">
        <f>C79+C80+C82+C84</f>
        <v>37809</v>
      </c>
      <c r="D78" s="205"/>
    </row>
    <row r="79" spans="1:4" s="188" customFormat="1" ht="19.5" customHeight="1">
      <c r="A79" s="202">
        <v>23004</v>
      </c>
      <c r="B79" s="215" t="s">
        <v>737</v>
      </c>
      <c r="C79" s="209"/>
      <c r="D79" s="205"/>
    </row>
    <row r="80" spans="1:4" s="188" customFormat="1" ht="19.5" customHeight="1">
      <c r="A80" s="202">
        <v>23008</v>
      </c>
      <c r="B80" s="215" t="s">
        <v>738</v>
      </c>
      <c r="C80" s="207">
        <f>C81</f>
        <v>22867</v>
      </c>
      <c r="D80" s="205"/>
    </row>
    <row r="81" spans="1:4" s="188" customFormat="1" ht="19.5" customHeight="1">
      <c r="A81" s="202">
        <v>2300802</v>
      </c>
      <c r="B81" s="215" t="s">
        <v>1399</v>
      </c>
      <c r="C81" s="220">
        <v>22867</v>
      </c>
      <c r="D81" s="213"/>
    </row>
    <row r="82" spans="1:4" s="188" customFormat="1" ht="19.5" customHeight="1">
      <c r="A82" s="202">
        <v>23009</v>
      </c>
      <c r="B82" s="215" t="s">
        <v>739</v>
      </c>
      <c r="C82" s="207">
        <f>C83</f>
        <v>14942</v>
      </c>
      <c r="D82" s="205"/>
    </row>
    <row r="83" spans="1:5" s="188" customFormat="1" ht="19.5" customHeight="1">
      <c r="A83" s="202">
        <v>2300902</v>
      </c>
      <c r="B83" s="215" t="s">
        <v>1400</v>
      </c>
      <c r="C83" s="209">
        <v>14942</v>
      </c>
      <c r="D83" s="205"/>
      <c r="E83" s="217"/>
    </row>
    <row r="84" spans="1:4" s="188" customFormat="1" ht="19.5" customHeight="1">
      <c r="A84" s="202">
        <v>23011</v>
      </c>
      <c r="B84" s="215" t="s">
        <v>740</v>
      </c>
      <c r="C84" s="209"/>
      <c r="D84" s="205"/>
    </row>
    <row r="85" spans="1:4" s="188" customFormat="1" ht="19.5" customHeight="1">
      <c r="A85" s="202">
        <v>231</v>
      </c>
      <c r="B85" s="218" t="s">
        <v>1401</v>
      </c>
      <c r="C85" s="207">
        <f>C86+C89</f>
        <v>18664</v>
      </c>
      <c r="D85" s="205"/>
    </row>
    <row r="86" spans="1:4" s="188" customFormat="1" ht="19.5" customHeight="1">
      <c r="A86" s="202">
        <v>23104</v>
      </c>
      <c r="B86" s="215" t="s">
        <v>1402</v>
      </c>
      <c r="C86" s="207">
        <f>C87+C88</f>
        <v>18664</v>
      </c>
      <c r="D86" s="205"/>
    </row>
    <row r="87" spans="1:4" s="188" customFormat="1" ht="19.5" customHeight="1">
      <c r="A87" s="202">
        <v>2310411</v>
      </c>
      <c r="B87" s="218" t="s">
        <v>1403</v>
      </c>
      <c r="C87" s="207">
        <v>8664</v>
      </c>
      <c r="D87" s="205"/>
    </row>
    <row r="88" spans="1:4" s="188" customFormat="1" ht="19.5" customHeight="1">
      <c r="A88" s="202">
        <v>2310431</v>
      </c>
      <c r="B88" s="221" t="s">
        <v>1404</v>
      </c>
      <c r="C88" s="207">
        <v>10000</v>
      </c>
      <c r="D88" s="205"/>
    </row>
    <row r="89" spans="1:4" s="188" customFormat="1" ht="19.5" customHeight="1">
      <c r="A89" s="202">
        <v>23105</v>
      </c>
      <c r="B89" s="215" t="s">
        <v>1405</v>
      </c>
      <c r="C89" s="209"/>
      <c r="D89" s="205"/>
    </row>
    <row r="90" spans="1:4" s="188" customFormat="1" ht="19.5" customHeight="1">
      <c r="A90" s="202"/>
      <c r="B90" s="203" t="s">
        <v>1406</v>
      </c>
      <c r="C90" s="204">
        <f>C5+C78+C85</f>
        <v>196444</v>
      </c>
      <c r="D90" s="205"/>
    </row>
    <row r="91" spans="3:4" s="188" customFormat="1" ht="15.75">
      <c r="C91" s="222"/>
      <c r="D91" s="223"/>
    </row>
    <row r="92" spans="3:4" s="188" customFormat="1" ht="15.75">
      <c r="C92" s="222"/>
      <c r="D92" s="223"/>
    </row>
    <row r="93" spans="3:4" s="188" customFormat="1" ht="15.75">
      <c r="C93" s="222"/>
      <c r="D93" s="223"/>
    </row>
    <row r="94" spans="3:4" s="188" customFormat="1" ht="15.75">
      <c r="C94" s="222"/>
      <c r="D94" s="223"/>
    </row>
    <row r="95" spans="3:4" s="188" customFormat="1" ht="15.75">
      <c r="C95" s="222"/>
      <c r="D95" s="223"/>
    </row>
    <row r="96" spans="3:4" s="188" customFormat="1" ht="15.75">
      <c r="C96" s="222"/>
      <c r="D96" s="223"/>
    </row>
    <row r="97" spans="3:4" s="188" customFormat="1" ht="15.75">
      <c r="C97" s="222"/>
      <c r="D97" s="223"/>
    </row>
    <row r="98" spans="3:4" s="188" customFormat="1" ht="15.75">
      <c r="C98" s="222"/>
      <c r="D98" s="223"/>
    </row>
    <row r="99" spans="3:4" s="188" customFormat="1" ht="15.75">
      <c r="C99" s="222"/>
      <c r="D99" s="223"/>
    </row>
    <row r="100" spans="3:4" s="188" customFormat="1" ht="15.75">
      <c r="C100" s="222"/>
      <c r="D100" s="223"/>
    </row>
    <row r="101" spans="3:4" s="188" customFormat="1" ht="15.75">
      <c r="C101" s="222"/>
      <c r="D101" s="223"/>
    </row>
    <row r="102" spans="3:4" s="188" customFormat="1" ht="15.75">
      <c r="C102" s="222"/>
      <c r="D102" s="223"/>
    </row>
  </sheetData>
  <sheetProtection/>
  <mergeCells count="2">
    <mergeCell ref="A2:D2"/>
    <mergeCell ref="C3:D3"/>
  </mergeCells>
  <printOptions horizontalCentered="1"/>
  <pageMargins left="0.7868055555555555" right="0.7868055555555555" top="0.9444444444444444" bottom="0.7479166666666667" header="0.3145833333333333" footer="0.5118055555555555"/>
  <pageSetup blackAndWhite="1" firstPageNumber="74" useFirstPageNumber="1" horizontalDpi="600" verticalDpi="600" orientation="portrait" paperSize="9"/>
  <headerFooter scaleWithDoc="0" alignWithMargins="0">
    <oddFooter>&amp;C&amp;"Times New Roman"&amp;12— &amp;P —</oddFooter>
  </headerFooter>
</worksheet>
</file>

<file path=xl/worksheets/sheet37.xml><?xml version="1.0" encoding="utf-8"?>
<worksheet xmlns="http://schemas.openxmlformats.org/spreadsheetml/2006/main" xmlns:r="http://schemas.openxmlformats.org/officeDocument/2006/relationships">
  <dimension ref="A1:D18"/>
  <sheetViews>
    <sheetView zoomScaleSheetLayoutView="100" workbookViewId="0" topLeftCell="A1">
      <selection activeCell="G26" sqref="G26"/>
    </sheetView>
  </sheetViews>
  <sheetFormatPr defaultColWidth="27.125" defaultRowHeight="13.5"/>
  <cols>
    <col min="1" max="1" width="19.875" style="167" customWidth="1"/>
    <col min="2" max="2" width="39.125" style="167" customWidth="1"/>
    <col min="3" max="16384" width="27.125" style="167" customWidth="1"/>
  </cols>
  <sheetData>
    <row r="1" spans="1:4" s="167" customFormat="1" ht="18">
      <c r="A1" s="168" t="s">
        <v>1407</v>
      </c>
      <c r="B1" s="169"/>
      <c r="C1" s="170"/>
      <c r="D1" s="170"/>
    </row>
    <row r="2" spans="1:4" s="167" customFormat="1" ht="25.5">
      <c r="A2" s="171" t="s">
        <v>1408</v>
      </c>
      <c r="B2" s="172"/>
      <c r="C2" s="172"/>
      <c r="D2" s="172"/>
    </row>
    <row r="3" spans="1:4" s="167" customFormat="1" ht="13.5">
      <c r="A3" s="173"/>
      <c r="B3" s="174"/>
      <c r="C3" s="175" t="s">
        <v>1276</v>
      </c>
      <c r="D3" s="175"/>
    </row>
    <row r="4" spans="1:4" s="167" customFormat="1" ht="24.75" customHeight="1">
      <c r="A4" s="176" t="s">
        <v>1409</v>
      </c>
      <c r="B4" s="177" t="s">
        <v>1410</v>
      </c>
      <c r="C4" s="178" t="s">
        <v>1411</v>
      </c>
      <c r="D4" s="178" t="s">
        <v>1412</v>
      </c>
    </row>
    <row r="5" spans="1:4" s="167" customFormat="1" ht="24.75" customHeight="1">
      <c r="A5" s="179">
        <v>110</v>
      </c>
      <c r="B5" s="180" t="s">
        <v>1413</v>
      </c>
      <c r="C5" s="181">
        <f>C6</f>
        <v>1600</v>
      </c>
      <c r="D5" s="182"/>
    </row>
    <row r="6" spans="1:4" s="167" customFormat="1" ht="24.75" customHeight="1">
      <c r="A6" s="179">
        <v>11004</v>
      </c>
      <c r="B6" s="182" t="s">
        <v>1414</v>
      </c>
      <c r="C6" s="183">
        <f>C7+C17</f>
        <v>1600</v>
      </c>
      <c r="D6" s="182"/>
    </row>
    <row r="7" spans="1:4" s="167" customFormat="1" ht="24.75" customHeight="1">
      <c r="A7" s="179">
        <v>1100401</v>
      </c>
      <c r="B7" s="182" t="s">
        <v>1415</v>
      </c>
      <c r="C7" s="183">
        <f>SUM(C8:C16)</f>
        <v>1600</v>
      </c>
      <c r="D7" s="182"/>
    </row>
    <row r="8" spans="1:4" s="167" customFormat="1" ht="24.75" customHeight="1">
      <c r="A8" s="179"/>
      <c r="B8" s="184" t="s">
        <v>1416</v>
      </c>
      <c r="C8" s="176"/>
      <c r="D8" s="182"/>
    </row>
    <row r="9" spans="1:4" s="167" customFormat="1" ht="24.75" customHeight="1">
      <c r="A9" s="179"/>
      <c r="B9" s="184" t="s">
        <v>1417</v>
      </c>
      <c r="C9" s="176"/>
      <c r="D9" s="182"/>
    </row>
    <row r="10" spans="1:4" s="167" customFormat="1" ht="24.75" customHeight="1">
      <c r="A10" s="179"/>
      <c r="B10" s="184" t="s">
        <v>1418</v>
      </c>
      <c r="C10" s="176"/>
      <c r="D10" s="182"/>
    </row>
    <row r="11" spans="1:4" s="167" customFormat="1" ht="24.75" customHeight="1">
      <c r="A11" s="179"/>
      <c r="B11" s="184" t="s">
        <v>1419</v>
      </c>
      <c r="C11" s="176"/>
      <c r="D11" s="182"/>
    </row>
    <row r="12" spans="1:4" s="167" customFormat="1" ht="24.75" customHeight="1">
      <c r="A12" s="179"/>
      <c r="B12" s="184" t="s">
        <v>1420</v>
      </c>
      <c r="C12" s="176">
        <v>950</v>
      </c>
      <c r="D12" s="182"/>
    </row>
    <row r="13" spans="1:4" s="167" customFormat="1" ht="24.75" customHeight="1">
      <c r="A13" s="179"/>
      <c r="B13" s="184" t="s">
        <v>1421</v>
      </c>
      <c r="C13" s="176">
        <v>650</v>
      </c>
      <c r="D13" s="182"/>
    </row>
    <row r="14" spans="1:4" s="167" customFormat="1" ht="24.75" customHeight="1">
      <c r="A14" s="179"/>
      <c r="B14" s="184" t="s">
        <v>1422</v>
      </c>
      <c r="C14" s="176"/>
      <c r="D14" s="182"/>
    </row>
    <row r="15" spans="1:4" s="167" customFormat="1" ht="24.75" customHeight="1">
      <c r="A15" s="179"/>
      <c r="B15" s="184" t="s">
        <v>1423</v>
      </c>
      <c r="C15" s="176"/>
      <c r="D15" s="182"/>
    </row>
    <row r="16" spans="1:4" s="167" customFormat="1" ht="24.75" customHeight="1">
      <c r="A16" s="179"/>
      <c r="B16" s="184" t="s">
        <v>1424</v>
      </c>
      <c r="C16" s="176"/>
      <c r="D16" s="182"/>
    </row>
    <row r="17" spans="1:4" s="167" customFormat="1" ht="24.75" customHeight="1">
      <c r="A17" s="179">
        <v>1100402</v>
      </c>
      <c r="B17" s="182" t="s">
        <v>1425</v>
      </c>
      <c r="C17" s="183"/>
      <c r="D17" s="182"/>
    </row>
    <row r="18" spans="1:4" s="167" customFormat="1" ht="24.75" customHeight="1">
      <c r="A18" s="185" t="s">
        <v>1426</v>
      </c>
      <c r="B18" s="186"/>
      <c r="C18" s="186"/>
      <c r="D18" s="186"/>
    </row>
  </sheetData>
  <sheetProtection/>
  <mergeCells count="2">
    <mergeCell ref="A2:D2"/>
    <mergeCell ref="A18:D18"/>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C11"/>
  <sheetViews>
    <sheetView zoomScaleSheetLayoutView="100" workbookViewId="0" topLeftCell="A1">
      <selection activeCell="C53" sqref="C53"/>
    </sheetView>
  </sheetViews>
  <sheetFormatPr defaultColWidth="10.00390625" defaultRowHeight="15" customHeight="1"/>
  <cols>
    <col min="1" max="1" width="24.25390625" style="155" customWidth="1"/>
    <col min="2" max="3" width="28.75390625" style="155" customWidth="1"/>
    <col min="4" max="16384" width="10.00390625" style="155" customWidth="1"/>
  </cols>
  <sheetData>
    <row r="1" s="154" customFormat="1" ht="32.25" customHeight="1">
      <c r="A1" s="157" t="s">
        <v>1427</v>
      </c>
    </row>
    <row r="2" spans="1:3" s="155" customFormat="1" ht="30" customHeight="1">
      <c r="A2" s="158" t="s">
        <v>1428</v>
      </c>
      <c r="B2" s="121"/>
      <c r="C2" s="121"/>
    </row>
    <row r="3" spans="1:3" s="155" customFormat="1" ht="33" customHeight="1">
      <c r="A3" s="159" t="s">
        <v>838</v>
      </c>
      <c r="B3" s="159"/>
      <c r="C3" s="160"/>
    </row>
    <row r="4" spans="1:3" s="155" customFormat="1" ht="45.75" customHeight="1">
      <c r="A4" s="161" t="s">
        <v>666</v>
      </c>
      <c r="B4" s="161" t="s">
        <v>839</v>
      </c>
      <c r="C4" s="162"/>
    </row>
    <row r="5" spans="1:3" s="155" customFormat="1" ht="45.75" customHeight="1">
      <c r="A5" s="162"/>
      <c r="B5" s="161" t="s">
        <v>668</v>
      </c>
      <c r="C5" s="161" t="s">
        <v>669</v>
      </c>
    </row>
    <row r="6" spans="1:3" s="155" customFormat="1" ht="45.75" customHeight="1">
      <c r="A6" s="163" t="s">
        <v>670</v>
      </c>
      <c r="B6" s="164">
        <v>1251688.47</v>
      </c>
      <c r="C6" s="164">
        <v>1251689</v>
      </c>
    </row>
    <row r="7" spans="1:3" s="155" customFormat="1" ht="45.75" customHeight="1">
      <c r="A7" s="163" t="s">
        <v>671</v>
      </c>
      <c r="B7" s="164">
        <v>529209</v>
      </c>
      <c r="C7" s="164">
        <v>529209</v>
      </c>
    </row>
    <row r="8" spans="1:3" s="155" customFormat="1" ht="45.75" customHeight="1">
      <c r="A8" s="163" t="s">
        <v>672</v>
      </c>
      <c r="B8" s="164">
        <v>255665</v>
      </c>
      <c r="C8" s="164">
        <v>255665</v>
      </c>
    </row>
    <row r="9" spans="1:3" s="155" customFormat="1" ht="45.75" customHeight="1">
      <c r="A9" s="163" t="s">
        <v>673</v>
      </c>
      <c r="B9" s="164">
        <v>256813</v>
      </c>
      <c r="C9" s="164">
        <v>256813</v>
      </c>
    </row>
    <row r="10" spans="1:3" s="155" customFormat="1" ht="45.75" customHeight="1">
      <c r="A10" s="163" t="s">
        <v>674</v>
      </c>
      <c r="B10" s="164">
        <v>210002</v>
      </c>
      <c r="C10" s="164">
        <v>210002</v>
      </c>
    </row>
    <row r="11" spans="1:2" s="156" customFormat="1" ht="30" customHeight="1">
      <c r="A11" s="165" t="s">
        <v>1211</v>
      </c>
      <c r="B11" s="166"/>
    </row>
  </sheetData>
  <sheetProtection/>
  <mergeCells count="5">
    <mergeCell ref="A2:C2"/>
    <mergeCell ref="A3:C3"/>
    <mergeCell ref="B4:C4"/>
    <mergeCell ref="A11:B11"/>
    <mergeCell ref="A4:A5"/>
  </mergeCells>
  <printOptions horizontalCentered="1"/>
  <pageMargins left="0.7868055555555555" right="0.7868055555555555" top="0.9444444444444444" bottom="0.7479166666666667" header="0.3145833333333333" footer="0.5118055555555555"/>
  <pageSetup firstPageNumber="77" useFirstPageNumber="1" horizontalDpi="600" verticalDpi="600" orientation="portrait" paperSize="9"/>
  <headerFooter scaleWithDoc="0" alignWithMargins="0">
    <oddFooter>&amp;C&amp;"Times New Roman"&amp;12— &amp;P —</oddFooter>
  </headerFooter>
</worksheet>
</file>

<file path=xl/worksheets/sheet39.xml><?xml version="1.0" encoding="utf-8"?>
<worksheet xmlns="http://schemas.openxmlformats.org/spreadsheetml/2006/main" xmlns:r="http://schemas.openxmlformats.org/officeDocument/2006/relationships">
  <dimension ref="A1:E13"/>
  <sheetViews>
    <sheetView zoomScaleSheetLayoutView="100" workbookViewId="0" topLeftCell="A1">
      <selection activeCell="C53" sqref="C53"/>
    </sheetView>
  </sheetViews>
  <sheetFormatPr defaultColWidth="13.25390625" defaultRowHeight="24" customHeight="1"/>
  <cols>
    <col min="1" max="1" width="13.25390625" style="118" customWidth="1"/>
    <col min="2" max="2" width="50.00390625" style="118" customWidth="1"/>
    <col min="3" max="3" width="22.125" style="152" customWidth="1"/>
    <col min="4" max="250" width="13.25390625" style="118" customWidth="1"/>
    <col min="251" max="16384" width="13.25390625" style="118" customWidth="1"/>
  </cols>
  <sheetData>
    <row r="1" spans="1:3" s="118" customFormat="1" ht="30" customHeight="1">
      <c r="A1" s="119" t="s">
        <v>1429</v>
      </c>
      <c r="B1" s="132"/>
      <c r="C1" s="152"/>
    </row>
    <row r="2" spans="1:3" s="118" customFormat="1" ht="25.5">
      <c r="A2" s="120" t="s">
        <v>1430</v>
      </c>
      <c r="B2" s="121"/>
      <c r="C2" s="121"/>
    </row>
    <row r="3" spans="2:3" s="118" customFormat="1" ht="37.5" customHeight="1">
      <c r="B3" s="122"/>
      <c r="C3" s="123" t="s">
        <v>43</v>
      </c>
    </row>
    <row r="4" spans="1:3" s="118" customFormat="1" ht="37.5" customHeight="1">
      <c r="A4" s="124" t="s">
        <v>843</v>
      </c>
      <c r="B4" s="124" t="s">
        <v>844</v>
      </c>
      <c r="C4" s="124" t="s">
        <v>646</v>
      </c>
    </row>
    <row r="5" spans="1:4" s="118" customFormat="1" ht="37.5" customHeight="1">
      <c r="A5" s="153"/>
      <c r="B5" s="146" t="s">
        <v>845</v>
      </c>
      <c r="C5" s="147">
        <f>SUM(C6:C10)</f>
        <v>589588</v>
      </c>
      <c r="D5" s="148"/>
    </row>
    <row r="6" spans="1:3" s="118" customFormat="1" ht="37.5" customHeight="1">
      <c r="A6" s="145">
        <v>10203</v>
      </c>
      <c r="B6" s="149" t="s">
        <v>1431</v>
      </c>
      <c r="C6" s="142">
        <v>95875</v>
      </c>
    </row>
    <row r="7" spans="1:5" s="118" customFormat="1" ht="37.5" customHeight="1">
      <c r="A7" s="145">
        <v>10204</v>
      </c>
      <c r="B7" s="149" t="s">
        <v>1432</v>
      </c>
      <c r="C7" s="142">
        <v>1667</v>
      </c>
      <c r="E7" s="131"/>
    </row>
    <row r="8" spans="1:3" s="118" customFormat="1" ht="37.5" customHeight="1">
      <c r="A8" s="145">
        <v>10210</v>
      </c>
      <c r="B8" s="149" t="s">
        <v>1433</v>
      </c>
      <c r="C8" s="142">
        <v>129554</v>
      </c>
    </row>
    <row r="9" spans="1:3" s="118" customFormat="1" ht="37.5" customHeight="1">
      <c r="A9" s="145">
        <v>10211</v>
      </c>
      <c r="B9" s="149" t="s">
        <v>1434</v>
      </c>
      <c r="C9" s="142">
        <v>183002</v>
      </c>
    </row>
    <row r="10" spans="1:3" s="118" customFormat="1" ht="37.5" customHeight="1">
      <c r="A10" s="145">
        <v>10212</v>
      </c>
      <c r="B10" s="149" t="s">
        <v>1435</v>
      </c>
      <c r="C10" s="142">
        <v>179490</v>
      </c>
    </row>
    <row r="11" spans="1:3" s="118" customFormat="1" ht="24" customHeight="1">
      <c r="A11" s="150" t="s">
        <v>1436</v>
      </c>
      <c r="B11" s="151"/>
      <c r="C11" s="151"/>
    </row>
    <row r="12" spans="1:3" s="118" customFormat="1" ht="114" customHeight="1">
      <c r="A12" s="151"/>
      <c r="B12" s="151"/>
      <c r="C12" s="151"/>
    </row>
    <row r="13" s="118" customFormat="1" ht="24" customHeight="1">
      <c r="C13" s="152"/>
    </row>
  </sheetData>
  <sheetProtection/>
  <mergeCells count="2">
    <mergeCell ref="A2:C2"/>
    <mergeCell ref="A11:C12"/>
  </mergeCells>
  <printOptions horizontalCentered="1"/>
  <pageMargins left="0.7868055555555555" right="0.7868055555555555" top="0.9444444444444444" bottom="0.7479166666666667" header="0.3145833333333333" footer="0.5118055555555555"/>
  <pageSetup firstPageNumber="78" useFirstPageNumber="1" horizontalDpi="600" verticalDpi="600" orientation="portrait" paperSize="9"/>
  <headerFooter scaleWithDoc="0" alignWithMargins="0">
    <oddFooter>&amp;C&amp;"Times New Roman"&amp;12— &amp;P —</oddFooter>
  </headerFooter>
</worksheet>
</file>

<file path=xl/worksheets/sheet4.xml><?xml version="1.0" encoding="utf-8"?>
<worksheet xmlns="http://schemas.openxmlformats.org/spreadsheetml/2006/main" xmlns:r="http://schemas.openxmlformats.org/officeDocument/2006/relationships">
  <dimension ref="A1:D554"/>
  <sheetViews>
    <sheetView view="pageBreakPreview" zoomScaleSheetLayoutView="100" workbookViewId="0" topLeftCell="A1">
      <pane ySplit="4" topLeftCell="A530" activePane="bottomLeft" state="frozen"/>
      <selection pane="bottomLeft" activeCell="C53" sqref="C53"/>
    </sheetView>
  </sheetViews>
  <sheetFormatPr defaultColWidth="9.125" defaultRowHeight="13.5" customHeight="1"/>
  <cols>
    <col min="1" max="1" width="11.625" style="783" customWidth="1"/>
    <col min="2" max="2" width="48.25390625" style="783" customWidth="1"/>
    <col min="3" max="3" width="10.875" style="784" customWidth="1"/>
    <col min="4" max="4" width="11.375" style="784" customWidth="1"/>
    <col min="5" max="247" width="9.125" style="783" customWidth="1"/>
    <col min="248" max="16384" width="9.125" style="783" customWidth="1"/>
  </cols>
  <sheetData>
    <row r="1" spans="1:4" s="782" customFormat="1" ht="19.5" customHeight="1">
      <c r="A1" s="785" t="s">
        <v>185</v>
      </c>
      <c r="C1" s="784"/>
      <c r="D1" s="784"/>
    </row>
    <row r="2" spans="1:4" s="783" customFormat="1" ht="27" customHeight="1">
      <c r="A2" s="470" t="s">
        <v>186</v>
      </c>
      <c r="B2" s="786"/>
      <c r="C2" s="787"/>
      <c r="D2" s="787"/>
    </row>
    <row r="3" spans="1:4" s="783" customFormat="1" ht="19.5" customHeight="1">
      <c r="A3" s="788"/>
      <c r="B3" s="788"/>
      <c r="C3" s="789" t="s">
        <v>2</v>
      </c>
      <c r="D3" s="790"/>
    </row>
    <row r="4" spans="1:4" s="783" customFormat="1" ht="19.5" customHeight="1">
      <c r="A4" s="502" t="s">
        <v>44</v>
      </c>
      <c r="B4" s="502" t="s">
        <v>45</v>
      </c>
      <c r="C4" s="791" t="s">
        <v>5</v>
      </c>
      <c r="D4" s="791" t="s">
        <v>81</v>
      </c>
    </row>
    <row r="5" spans="1:4" s="783" customFormat="1" ht="19.5" customHeight="1">
      <c r="A5" s="792"/>
      <c r="B5" s="793" t="s">
        <v>187</v>
      </c>
      <c r="C5" s="794">
        <f>C6+0+C126+C131+C158+C174+C189+C217+C290+C338+C357+C374+C427+C445+C457+C466+C469+C472+C484+C494+C502+C525+C528+C532</f>
        <v>384818</v>
      </c>
      <c r="D5" s="795"/>
    </row>
    <row r="6" spans="1:4" s="783" customFormat="1" ht="19.5" customHeight="1">
      <c r="A6" s="482">
        <v>201</v>
      </c>
      <c r="B6" s="482" t="s">
        <v>188</v>
      </c>
      <c r="C6" s="796">
        <f>C7+C14+C20+C29+C34+C39+C47+C49+C53+C57+C63+C66+C68+C70+C72+C76+C79+C84+C90+C94+C99+C104+C107+C110+C113+C124</f>
        <v>38243</v>
      </c>
      <c r="D6" s="797"/>
    </row>
    <row r="7" spans="1:4" s="698" customFormat="1" ht="19.5" customHeight="1">
      <c r="A7" s="482">
        <v>20101</v>
      </c>
      <c r="B7" s="482" t="s">
        <v>189</v>
      </c>
      <c r="C7" s="796">
        <f>SUM(C8:C13)</f>
        <v>1217</v>
      </c>
      <c r="D7" s="797"/>
    </row>
    <row r="8" spans="1:4" s="698" customFormat="1" ht="19.5" customHeight="1">
      <c r="A8" s="482">
        <v>2010101</v>
      </c>
      <c r="B8" s="482" t="s">
        <v>190</v>
      </c>
      <c r="C8" s="796">
        <v>994</v>
      </c>
      <c r="D8" s="797"/>
    </row>
    <row r="9" spans="1:4" s="698" customFormat="1" ht="19.5" customHeight="1">
      <c r="A9" s="482">
        <v>2010102</v>
      </c>
      <c r="B9" s="482" t="s">
        <v>191</v>
      </c>
      <c r="C9" s="796">
        <v>66</v>
      </c>
      <c r="D9" s="797"/>
    </row>
    <row r="10" spans="1:4" s="698" customFormat="1" ht="19.5" customHeight="1">
      <c r="A10" s="482">
        <v>2010104</v>
      </c>
      <c r="B10" s="482" t="s">
        <v>192</v>
      </c>
      <c r="C10" s="796">
        <v>5</v>
      </c>
      <c r="D10" s="797"/>
    </row>
    <row r="11" spans="1:4" s="698" customFormat="1" ht="19.5" customHeight="1">
      <c r="A11" s="482">
        <v>2010105</v>
      </c>
      <c r="B11" s="482" t="s">
        <v>193</v>
      </c>
      <c r="C11" s="796">
        <v>8</v>
      </c>
      <c r="D11" s="797"/>
    </row>
    <row r="12" spans="1:4" s="698" customFormat="1" ht="19.5" customHeight="1">
      <c r="A12" s="482">
        <v>2010106</v>
      </c>
      <c r="B12" s="482" t="s">
        <v>194</v>
      </c>
      <c r="C12" s="796">
        <v>86</v>
      </c>
      <c r="D12" s="797"/>
    </row>
    <row r="13" spans="1:4" s="698" customFormat="1" ht="19.5" customHeight="1">
      <c r="A13" s="482">
        <v>2010108</v>
      </c>
      <c r="B13" s="482" t="s">
        <v>195</v>
      </c>
      <c r="C13" s="796">
        <v>58</v>
      </c>
      <c r="D13" s="797"/>
    </row>
    <row r="14" spans="1:4" s="698" customFormat="1" ht="19.5" customHeight="1">
      <c r="A14" s="482">
        <v>20102</v>
      </c>
      <c r="B14" s="482" t="s">
        <v>196</v>
      </c>
      <c r="C14" s="796">
        <f>SUM(C15:C19)</f>
        <v>1516</v>
      </c>
      <c r="D14" s="797"/>
    </row>
    <row r="15" spans="1:4" s="698" customFormat="1" ht="19.5" customHeight="1">
      <c r="A15" s="482">
        <v>2010201</v>
      </c>
      <c r="B15" s="482" t="s">
        <v>190</v>
      </c>
      <c r="C15" s="796">
        <v>905</v>
      </c>
      <c r="D15" s="797"/>
    </row>
    <row r="16" spans="1:4" s="698" customFormat="1" ht="19.5" customHeight="1">
      <c r="A16" s="482">
        <v>2010202</v>
      </c>
      <c r="B16" s="482" t="s">
        <v>191</v>
      </c>
      <c r="C16" s="796">
        <v>62</v>
      </c>
      <c r="D16" s="797"/>
    </row>
    <row r="17" spans="1:4" s="698" customFormat="1" ht="19.5" customHeight="1">
      <c r="A17" s="482">
        <v>2010205</v>
      </c>
      <c r="B17" s="482" t="s">
        <v>197</v>
      </c>
      <c r="C17" s="796">
        <v>51</v>
      </c>
      <c r="D17" s="797"/>
    </row>
    <row r="18" spans="1:4" s="698" customFormat="1" ht="19.5" customHeight="1">
      <c r="A18" s="482">
        <v>2010206</v>
      </c>
      <c r="B18" s="482" t="s">
        <v>198</v>
      </c>
      <c r="C18" s="796">
        <v>62</v>
      </c>
      <c r="D18" s="797"/>
    </row>
    <row r="19" spans="1:4" s="698" customFormat="1" ht="19.5" customHeight="1">
      <c r="A19" s="482">
        <v>2010299</v>
      </c>
      <c r="B19" s="482" t="s">
        <v>199</v>
      </c>
      <c r="C19" s="796">
        <v>436</v>
      </c>
      <c r="D19" s="797"/>
    </row>
    <row r="20" spans="1:4" s="698" customFormat="1" ht="19.5" customHeight="1">
      <c r="A20" s="482">
        <v>20103</v>
      </c>
      <c r="B20" s="482" t="s">
        <v>200</v>
      </c>
      <c r="C20" s="796">
        <f>SUM(C21:C28)</f>
        <v>5201</v>
      </c>
      <c r="D20" s="797"/>
    </row>
    <row r="21" spans="1:4" s="698" customFormat="1" ht="19.5" customHeight="1">
      <c r="A21" s="482">
        <v>2010301</v>
      </c>
      <c r="B21" s="482" t="s">
        <v>190</v>
      </c>
      <c r="C21" s="796">
        <v>2075</v>
      </c>
      <c r="D21" s="797"/>
    </row>
    <row r="22" spans="1:4" s="698" customFormat="1" ht="19.5" customHeight="1">
      <c r="A22" s="482">
        <v>2010302</v>
      </c>
      <c r="B22" s="482" t="s">
        <v>191</v>
      </c>
      <c r="C22" s="796">
        <v>124</v>
      </c>
      <c r="D22" s="797"/>
    </row>
    <row r="23" spans="1:4" s="698" customFormat="1" ht="19.5" customHeight="1">
      <c r="A23" s="482">
        <v>2010303</v>
      </c>
      <c r="B23" s="482" t="s">
        <v>201</v>
      </c>
      <c r="C23" s="796">
        <v>588</v>
      </c>
      <c r="D23" s="797"/>
    </row>
    <row r="24" spans="1:4" s="698" customFormat="1" ht="19.5" customHeight="1">
      <c r="A24" s="482">
        <v>2010305</v>
      </c>
      <c r="B24" s="482" t="s">
        <v>202</v>
      </c>
      <c r="C24" s="796">
        <v>464</v>
      </c>
      <c r="D24" s="797"/>
    </row>
    <row r="25" spans="1:4" s="698" customFormat="1" ht="19.5" customHeight="1">
      <c r="A25" s="482">
        <v>2010306</v>
      </c>
      <c r="B25" s="482" t="s">
        <v>203</v>
      </c>
      <c r="C25" s="796">
        <v>497</v>
      </c>
      <c r="D25" s="797"/>
    </row>
    <row r="26" spans="1:4" s="698" customFormat="1" ht="19.5" customHeight="1">
      <c r="A26" s="482">
        <v>2010308</v>
      </c>
      <c r="B26" s="482" t="s">
        <v>204</v>
      </c>
      <c r="C26" s="796">
        <v>388</v>
      </c>
      <c r="D26" s="797"/>
    </row>
    <row r="27" spans="1:4" s="698" customFormat="1" ht="19.5" customHeight="1">
      <c r="A27" s="482">
        <v>2010350</v>
      </c>
      <c r="B27" s="482" t="s">
        <v>205</v>
      </c>
      <c r="C27" s="796">
        <v>401</v>
      </c>
      <c r="D27" s="797"/>
    </row>
    <row r="28" spans="1:4" s="698" customFormat="1" ht="19.5" customHeight="1">
      <c r="A28" s="482">
        <v>2010399</v>
      </c>
      <c r="B28" s="482" t="s">
        <v>206</v>
      </c>
      <c r="C28" s="796">
        <v>664</v>
      </c>
      <c r="D28" s="797"/>
    </row>
    <row r="29" spans="1:4" s="698" customFormat="1" ht="19.5" customHeight="1">
      <c r="A29" s="482">
        <v>20104</v>
      </c>
      <c r="B29" s="482" t="s">
        <v>207</v>
      </c>
      <c r="C29" s="796">
        <f>SUM(C30:C33)</f>
        <v>1070</v>
      </c>
      <c r="D29" s="797"/>
    </row>
    <row r="30" spans="1:4" s="698" customFormat="1" ht="19.5" customHeight="1">
      <c r="A30" s="482">
        <v>2010401</v>
      </c>
      <c r="B30" s="482" t="s">
        <v>190</v>
      </c>
      <c r="C30" s="796">
        <v>798</v>
      </c>
      <c r="D30" s="797"/>
    </row>
    <row r="31" spans="1:4" s="698" customFormat="1" ht="19.5" customHeight="1">
      <c r="A31" s="482">
        <v>2010402</v>
      </c>
      <c r="B31" s="482" t="s">
        <v>191</v>
      </c>
      <c r="C31" s="796">
        <v>205</v>
      </c>
      <c r="D31" s="797"/>
    </row>
    <row r="32" spans="1:4" s="698" customFormat="1" ht="19.5" customHeight="1">
      <c r="A32" s="482">
        <v>2010408</v>
      </c>
      <c r="B32" s="482" t="s">
        <v>208</v>
      </c>
      <c r="C32" s="796">
        <v>12</v>
      </c>
      <c r="D32" s="797"/>
    </row>
    <row r="33" spans="1:4" s="698" customFormat="1" ht="19.5" customHeight="1">
      <c r="A33" s="482">
        <v>2010450</v>
      </c>
      <c r="B33" s="482" t="s">
        <v>205</v>
      </c>
      <c r="C33" s="796">
        <v>55</v>
      </c>
      <c r="D33" s="797"/>
    </row>
    <row r="34" spans="1:4" s="698" customFormat="1" ht="19.5" customHeight="1">
      <c r="A34" s="482">
        <v>20105</v>
      </c>
      <c r="B34" s="482" t="s">
        <v>209</v>
      </c>
      <c r="C34" s="796">
        <f>SUM(C35:C38)</f>
        <v>709</v>
      </c>
      <c r="D34" s="797"/>
    </row>
    <row r="35" spans="1:4" s="698" customFormat="1" ht="19.5" customHeight="1">
      <c r="A35" s="482">
        <v>2010501</v>
      </c>
      <c r="B35" s="482" t="s">
        <v>190</v>
      </c>
      <c r="C35" s="796">
        <v>436</v>
      </c>
      <c r="D35" s="797"/>
    </row>
    <row r="36" spans="1:4" s="698" customFormat="1" ht="19.5" customHeight="1">
      <c r="A36" s="482">
        <v>2010505</v>
      </c>
      <c r="B36" s="482" t="s">
        <v>210</v>
      </c>
      <c r="C36" s="796">
        <v>77</v>
      </c>
      <c r="D36" s="797"/>
    </row>
    <row r="37" spans="1:4" s="698" customFormat="1" ht="19.5" customHeight="1">
      <c r="A37" s="482">
        <v>2010507</v>
      </c>
      <c r="B37" s="482" t="s">
        <v>211</v>
      </c>
      <c r="C37" s="796">
        <v>77</v>
      </c>
      <c r="D37" s="797"/>
    </row>
    <row r="38" spans="1:4" s="698" customFormat="1" ht="19.5" customHeight="1">
      <c r="A38" s="482">
        <v>2010508</v>
      </c>
      <c r="B38" s="482" t="s">
        <v>212</v>
      </c>
      <c r="C38" s="796">
        <v>119</v>
      </c>
      <c r="D38" s="797"/>
    </row>
    <row r="39" spans="1:4" s="698" customFormat="1" ht="19.5" customHeight="1">
      <c r="A39" s="482">
        <v>20106</v>
      </c>
      <c r="B39" s="482" t="s">
        <v>213</v>
      </c>
      <c r="C39" s="796">
        <f>SUM(C40:C46)</f>
        <v>1847</v>
      </c>
      <c r="D39" s="797"/>
    </row>
    <row r="40" spans="1:4" s="698" customFormat="1" ht="19.5" customHeight="1">
      <c r="A40" s="482">
        <v>2010601</v>
      </c>
      <c r="B40" s="482" t="s">
        <v>190</v>
      </c>
      <c r="C40" s="796">
        <v>1383</v>
      </c>
      <c r="D40" s="797"/>
    </row>
    <row r="41" spans="1:4" s="698" customFormat="1" ht="19.5" customHeight="1">
      <c r="A41" s="482">
        <v>2010602</v>
      </c>
      <c r="B41" s="482" t="s">
        <v>191</v>
      </c>
      <c r="C41" s="796">
        <v>5</v>
      </c>
      <c r="D41" s="797"/>
    </row>
    <row r="42" spans="1:4" s="698" customFormat="1" ht="19.5" customHeight="1">
      <c r="A42" s="482">
        <v>2010604</v>
      </c>
      <c r="B42" s="482" t="s">
        <v>214</v>
      </c>
      <c r="C42" s="796">
        <v>109</v>
      </c>
      <c r="D42" s="797"/>
    </row>
    <row r="43" spans="1:4" s="698" customFormat="1" ht="19.5" customHeight="1">
      <c r="A43" s="482">
        <v>2010605</v>
      </c>
      <c r="B43" s="482" t="s">
        <v>215</v>
      </c>
      <c r="C43" s="796">
        <v>63</v>
      </c>
      <c r="D43" s="797"/>
    </row>
    <row r="44" spans="1:4" s="698" customFormat="1" ht="19.5" customHeight="1">
      <c r="A44" s="482">
        <v>2010607</v>
      </c>
      <c r="B44" s="482" t="s">
        <v>216</v>
      </c>
      <c r="C44" s="796">
        <v>99</v>
      </c>
      <c r="D44" s="797"/>
    </row>
    <row r="45" spans="1:4" s="698" customFormat="1" ht="19.5" customHeight="1">
      <c r="A45" s="482">
        <v>2010608</v>
      </c>
      <c r="B45" s="482" t="s">
        <v>217</v>
      </c>
      <c r="C45" s="796">
        <v>160</v>
      </c>
      <c r="D45" s="797"/>
    </row>
    <row r="46" spans="1:4" s="698" customFormat="1" ht="19.5" customHeight="1">
      <c r="A46" s="482">
        <v>2010699</v>
      </c>
      <c r="B46" s="482" t="s">
        <v>218</v>
      </c>
      <c r="C46" s="796">
        <v>28</v>
      </c>
      <c r="D46" s="797"/>
    </row>
    <row r="47" spans="1:4" s="698" customFormat="1" ht="19.5" customHeight="1">
      <c r="A47" s="482">
        <v>20107</v>
      </c>
      <c r="B47" s="482" t="s">
        <v>219</v>
      </c>
      <c r="C47" s="796">
        <f>SUM(C48:C48)</f>
        <v>3075</v>
      </c>
      <c r="D47" s="797"/>
    </row>
    <row r="48" spans="1:4" s="698" customFormat="1" ht="19.5" customHeight="1">
      <c r="A48" s="482">
        <v>2010701</v>
      </c>
      <c r="B48" s="482" t="s">
        <v>190</v>
      </c>
      <c r="C48" s="796">
        <v>3075</v>
      </c>
      <c r="D48" s="797"/>
    </row>
    <row r="49" spans="1:4" s="698" customFormat="1" ht="19.5" customHeight="1">
      <c r="A49" s="482">
        <v>20108</v>
      </c>
      <c r="B49" s="482" t="s">
        <v>220</v>
      </c>
      <c r="C49" s="796">
        <f>SUM(C50:C52)</f>
        <v>1012</v>
      </c>
      <c r="D49" s="797"/>
    </row>
    <row r="50" spans="1:4" s="698" customFormat="1" ht="19.5" customHeight="1">
      <c r="A50" s="482">
        <v>2010801</v>
      </c>
      <c r="B50" s="482" t="s">
        <v>190</v>
      </c>
      <c r="C50" s="796">
        <v>797</v>
      </c>
      <c r="D50" s="797"/>
    </row>
    <row r="51" spans="1:4" s="698" customFormat="1" ht="19.5" customHeight="1">
      <c r="A51" s="482">
        <v>2010804</v>
      </c>
      <c r="B51" s="482" t="s">
        <v>221</v>
      </c>
      <c r="C51" s="796">
        <v>200</v>
      </c>
      <c r="D51" s="797"/>
    </row>
    <row r="52" spans="1:4" s="698" customFormat="1" ht="19.5" customHeight="1">
      <c r="A52" s="482">
        <v>2010806</v>
      </c>
      <c r="B52" s="482" t="s">
        <v>216</v>
      </c>
      <c r="C52" s="796">
        <v>15</v>
      </c>
      <c r="D52" s="797"/>
    </row>
    <row r="53" spans="1:4" s="698" customFormat="1" ht="19.5" customHeight="1">
      <c r="A53" s="482">
        <v>20109</v>
      </c>
      <c r="B53" s="482" t="s">
        <v>222</v>
      </c>
      <c r="C53" s="796">
        <f>SUM(C54:C56)</f>
        <v>560</v>
      </c>
      <c r="D53" s="797"/>
    </row>
    <row r="54" spans="1:4" s="698" customFormat="1" ht="19.5" customHeight="1">
      <c r="A54" s="482">
        <v>2010901</v>
      </c>
      <c r="B54" s="482" t="s">
        <v>190</v>
      </c>
      <c r="C54" s="796">
        <v>400</v>
      </c>
      <c r="D54" s="797"/>
    </row>
    <row r="55" spans="1:4" s="698" customFormat="1" ht="19.5" customHeight="1">
      <c r="A55" s="482">
        <v>2010902</v>
      </c>
      <c r="B55" s="482" t="s">
        <v>191</v>
      </c>
      <c r="C55" s="796">
        <v>60</v>
      </c>
      <c r="D55" s="797"/>
    </row>
    <row r="56" spans="1:4" s="698" customFormat="1" ht="19.5" customHeight="1">
      <c r="A56" s="482">
        <v>2010999</v>
      </c>
      <c r="B56" s="482" t="s">
        <v>223</v>
      </c>
      <c r="C56" s="796">
        <v>100</v>
      </c>
      <c r="D56" s="797"/>
    </row>
    <row r="57" spans="1:4" s="698" customFormat="1" ht="19.5" customHeight="1">
      <c r="A57" s="482">
        <v>20111</v>
      </c>
      <c r="B57" s="482" t="s">
        <v>224</v>
      </c>
      <c r="C57" s="796">
        <f>SUM(C58:C62)</f>
        <v>4307</v>
      </c>
      <c r="D57" s="797"/>
    </row>
    <row r="58" spans="1:4" s="698" customFormat="1" ht="19.5" customHeight="1">
      <c r="A58" s="482">
        <v>2011101</v>
      </c>
      <c r="B58" s="482" t="s">
        <v>190</v>
      </c>
      <c r="C58" s="796">
        <v>2659</v>
      </c>
      <c r="D58" s="797"/>
    </row>
    <row r="59" spans="1:4" s="698" customFormat="1" ht="19.5" customHeight="1">
      <c r="A59" s="482">
        <v>2011104</v>
      </c>
      <c r="B59" s="482" t="s">
        <v>225</v>
      </c>
      <c r="C59" s="796">
        <v>925</v>
      </c>
      <c r="D59" s="797"/>
    </row>
    <row r="60" spans="1:4" s="698" customFormat="1" ht="19.5" customHeight="1">
      <c r="A60" s="482">
        <v>2011105</v>
      </c>
      <c r="B60" s="482" t="s">
        <v>226</v>
      </c>
      <c r="C60" s="796">
        <v>170</v>
      </c>
      <c r="D60" s="797"/>
    </row>
    <row r="61" spans="1:4" s="698" customFormat="1" ht="19.5" customHeight="1">
      <c r="A61" s="482">
        <v>2011150</v>
      </c>
      <c r="B61" s="482" t="s">
        <v>205</v>
      </c>
      <c r="C61" s="796">
        <v>67</v>
      </c>
      <c r="D61" s="797"/>
    </row>
    <row r="62" spans="1:4" s="698" customFormat="1" ht="19.5" customHeight="1">
      <c r="A62" s="482">
        <v>2011199</v>
      </c>
      <c r="B62" s="482" t="s">
        <v>227</v>
      </c>
      <c r="C62" s="796">
        <v>486</v>
      </c>
      <c r="D62" s="797"/>
    </row>
    <row r="63" spans="1:4" s="698" customFormat="1" ht="19.5" customHeight="1">
      <c r="A63" s="482">
        <v>20113</v>
      </c>
      <c r="B63" s="482" t="s">
        <v>228</v>
      </c>
      <c r="C63" s="796">
        <f>SUM(C64:C65)</f>
        <v>588</v>
      </c>
      <c r="D63" s="797"/>
    </row>
    <row r="64" spans="1:4" s="698" customFormat="1" ht="19.5" customHeight="1">
      <c r="A64" s="482">
        <v>2011301</v>
      </c>
      <c r="B64" s="482" t="s">
        <v>190</v>
      </c>
      <c r="C64" s="796">
        <v>184</v>
      </c>
      <c r="D64" s="797"/>
    </row>
    <row r="65" spans="1:4" s="698" customFormat="1" ht="19.5" customHeight="1">
      <c r="A65" s="482">
        <v>2011308</v>
      </c>
      <c r="B65" s="482" t="s">
        <v>229</v>
      </c>
      <c r="C65" s="796">
        <v>404</v>
      </c>
      <c r="D65" s="797"/>
    </row>
    <row r="66" spans="1:4" s="698" customFormat="1" ht="19.5" customHeight="1">
      <c r="A66" s="482">
        <v>20114</v>
      </c>
      <c r="B66" s="482" t="s">
        <v>230</v>
      </c>
      <c r="C66" s="796">
        <f aca="true" t="shared" si="0" ref="C66:C70">SUM(C67:C67)</f>
        <v>58</v>
      </c>
      <c r="D66" s="797"/>
    </row>
    <row r="67" spans="1:4" s="698" customFormat="1" ht="19.5" customHeight="1">
      <c r="A67" s="482">
        <v>2011499</v>
      </c>
      <c r="B67" s="482" t="s">
        <v>231</v>
      </c>
      <c r="C67" s="796">
        <v>58</v>
      </c>
      <c r="D67" s="797"/>
    </row>
    <row r="68" spans="1:4" s="698" customFormat="1" ht="19.5" customHeight="1">
      <c r="A68" s="482">
        <v>20123</v>
      </c>
      <c r="B68" s="482" t="s">
        <v>232</v>
      </c>
      <c r="C68" s="796">
        <f t="shared" si="0"/>
        <v>56</v>
      </c>
      <c r="D68" s="797"/>
    </row>
    <row r="69" spans="1:4" s="698" customFormat="1" ht="19.5" customHeight="1">
      <c r="A69" s="482">
        <v>2012399</v>
      </c>
      <c r="B69" s="482" t="s">
        <v>233</v>
      </c>
      <c r="C69" s="796">
        <v>56</v>
      </c>
      <c r="D69" s="797"/>
    </row>
    <row r="70" spans="1:4" s="698" customFormat="1" ht="19.5" customHeight="1">
      <c r="A70" s="482">
        <v>20125</v>
      </c>
      <c r="B70" s="482" t="s">
        <v>234</v>
      </c>
      <c r="C70" s="796">
        <f t="shared" si="0"/>
        <v>13</v>
      </c>
      <c r="D70" s="797"/>
    </row>
    <row r="71" spans="1:4" s="698" customFormat="1" ht="19.5" customHeight="1">
      <c r="A71" s="482">
        <v>2012505</v>
      </c>
      <c r="B71" s="482" t="s">
        <v>235</v>
      </c>
      <c r="C71" s="796">
        <v>13</v>
      </c>
      <c r="D71" s="797"/>
    </row>
    <row r="72" spans="1:4" s="698" customFormat="1" ht="19.5" customHeight="1">
      <c r="A72" s="482">
        <v>20126</v>
      </c>
      <c r="B72" s="482" t="s">
        <v>236</v>
      </c>
      <c r="C72" s="796">
        <f>SUM(C73:C75)</f>
        <v>318</v>
      </c>
      <c r="D72" s="797"/>
    </row>
    <row r="73" spans="1:4" s="698" customFormat="1" ht="19.5" customHeight="1">
      <c r="A73" s="482">
        <v>2012601</v>
      </c>
      <c r="B73" s="482" t="s">
        <v>190</v>
      </c>
      <c r="C73" s="796">
        <v>257</v>
      </c>
      <c r="D73" s="797"/>
    </row>
    <row r="74" spans="1:4" s="698" customFormat="1" ht="19.5" customHeight="1">
      <c r="A74" s="482">
        <v>2012604</v>
      </c>
      <c r="B74" s="482" t="s">
        <v>237</v>
      </c>
      <c r="C74" s="796">
        <v>14</v>
      </c>
      <c r="D74" s="797"/>
    </row>
    <row r="75" spans="1:4" s="698" customFormat="1" ht="19.5" customHeight="1">
      <c r="A75" s="482">
        <v>2012699</v>
      </c>
      <c r="B75" s="482" t="s">
        <v>238</v>
      </c>
      <c r="C75" s="796">
        <v>47</v>
      </c>
      <c r="D75" s="797"/>
    </row>
    <row r="76" spans="1:4" s="698" customFormat="1" ht="19.5" customHeight="1">
      <c r="A76" s="482">
        <v>20128</v>
      </c>
      <c r="B76" s="482" t="s">
        <v>239</v>
      </c>
      <c r="C76" s="796">
        <f>SUM(C77:C78)</f>
        <v>260</v>
      </c>
      <c r="D76" s="797"/>
    </row>
    <row r="77" spans="1:4" s="698" customFormat="1" ht="19.5" customHeight="1">
      <c r="A77" s="482">
        <v>2012801</v>
      </c>
      <c r="B77" s="482" t="s">
        <v>190</v>
      </c>
      <c r="C77" s="796">
        <v>204</v>
      </c>
      <c r="D77" s="797"/>
    </row>
    <row r="78" spans="1:4" s="698" customFormat="1" ht="19.5" customHeight="1">
      <c r="A78" s="482">
        <v>2012802</v>
      </c>
      <c r="B78" s="482" t="s">
        <v>191</v>
      </c>
      <c r="C78" s="796">
        <v>56</v>
      </c>
      <c r="D78" s="797"/>
    </row>
    <row r="79" spans="1:4" s="698" customFormat="1" ht="19.5" customHeight="1">
      <c r="A79" s="482">
        <v>20129</v>
      </c>
      <c r="B79" s="482" t="s">
        <v>240</v>
      </c>
      <c r="C79" s="796">
        <f>SUM(C80:C83)</f>
        <v>844</v>
      </c>
      <c r="D79" s="797"/>
    </row>
    <row r="80" spans="1:4" s="698" customFormat="1" ht="19.5" customHeight="1">
      <c r="A80" s="482">
        <v>2012901</v>
      </c>
      <c r="B80" s="482" t="s">
        <v>190</v>
      </c>
      <c r="C80" s="796">
        <v>518</v>
      </c>
      <c r="D80" s="797"/>
    </row>
    <row r="81" spans="1:4" s="698" customFormat="1" ht="19.5" customHeight="1">
      <c r="A81" s="482">
        <v>2012902</v>
      </c>
      <c r="B81" s="482" t="s">
        <v>191</v>
      </c>
      <c r="C81" s="796">
        <v>223</v>
      </c>
      <c r="D81" s="797"/>
    </row>
    <row r="82" spans="1:4" s="698" customFormat="1" ht="19.5" customHeight="1">
      <c r="A82" s="482">
        <v>2012906</v>
      </c>
      <c r="B82" s="482" t="s">
        <v>241</v>
      </c>
      <c r="C82" s="796">
        <v>40</v>
      </c>
      <c r="D82" s="797"/>
    </row>
    <row r="83" spans="1:4" s="698" customFormat="1" ht="19.5" customHeight="1">
      <c r="A83" s="482">
        <v>2012999</v>
      </c>
      <c r="B83" s="482" t="s">
        <v>242</v>
      </c>
      <c r="C83" s="796">
        <v>63</v>
      </c>
      <c r="D83" s="797"/>
    </row>
    <row r="84" spans="1:4" s="698" customFormat="1" ht="19.5" customHeight="1">
      <c r="A84" s="482">
        <v>20131</v>
      </c>
      <c r="B84" s="482" t="s">
        <v>243</v>
      </c>
      <c r="C84" s="796">
        <f>SUM(C85:C89)</f>
        <v>2337</v>
      </c>
      <c r="D84" s="797"/>
    </row>
    <row r="85" spans="1:4" s="698" customFormat="1" ht="19.5" customHeight="1">
      <c r="A85" s="482">
        <v>2013101</v>
      </c>
      <c r="B85" s="482" t="s">
        <v>190</v>
      </c>
      <c r="C85" s="796">
        <v>1609</v>
      </c>
      <c r="D85" s="797"/>
    </row>
    <row r="86" spans="1:4" s="698" customFormat="1" ht="19.5" customHeight="1">
      <c r="A86" s="482">
        <v>2013102</v>
      </c>
      <c r="B86" s="482" t="s">
        <v>191</v>
      </c>
      <c r="C86" s="796">
        <v>122</v>
      </c>
      <c r="D86" s="797"/>
    </row>
    <row r="87" spans="1:4" s="698" customFormat="1" ht="19.5" customHeight="1">
      <c r="A87" s="482">
        <v>2013105</v>
      </c>
      <c r="B87" s="482" t="s">
        <v>244</v>
      </c>
      <c r="C87" s="796">
        <v>189</v>
      </c>
      <c r="D87" s="797"/>
    </row>
    <row r="88" spans="1:4" s="698" customFormat="1" ht="19.5" customHeight="1">
      <c r="A88" s="482">
        <v>2013150</v>
      </c>
      <c r="B88" s="482" t="s">
        <v>205</v>
      </c>
      <c r="C88" s="796">
        <v>36</v>
      </c>
      <c r="D88" s="797"/>
    </row>
    <row r="89" spans="1:4" s="698" customFormat="1" ht="19.5" customHeight="1">
      <c r="A89" s="482">
        <v>2013199</v>
      </c>
      <c r="B89" s="482" t="s">
        <v>245</v>
      </c>
      <c r="C89" s="796">
        <v>381</v>
      </c>
      <c r="D89" s="797"/>
    </row>
    <row r="90" spans="1:4" s="698" customFormat="1" ht="19.5" customHeight="1">
      <c r="A90" s="482">
        <v>20132</v>
      </c>
      <c r="B90" s="482" t="s">
        <v>246</v>
      </c>
      <c r="C90" s="796">
        <f>SUM(C91:C93)</f>
        <v>1000</v>
      </c>
      <c r="D90" s="797"/>
    </row>
    <row r="91" spans="1:4" s="698" customFormat="1" ht="19.5" customHeight="1">
      <c r="A91" s="482">
        <v>2013201</v>
      </c>
      <c r="B91" s="482" t="s">
        <v>190</v>
      </c>
      <c r="C91" s="796">
        <v>561</v>
      </c>
      <c r="D91" s="797"/>
    </row>
    <row r="92" spans="1:4" s="698" customFormat="1" ht="19.5" customHeight="1">
      <c r="A92" s="482">
        <v>2013202</v>
      </c>
      <c r="B92" s="482" t="s">
        <v>191</v>
      </c>
      <c r="C92" s="796">
        <v>238</v>
      </c>
      <c r="D92" s="797"/>
    </row>
    <row r="93" spans="1:4" s="698" customFormat="1" ht="19.5" customHeight="1">
      <c r="A93" s="482">
        <v>2013299</v>
      </c>
      <c r="B93" s="482" t="s">
        <v>247</v>
      </c>
      <c r="C93" s="796">
        <v>201</v>
      </c>
      <c r="D93" s="797"/>
    </row>
    <row r="94" spans="1:4" s="698" customFormat="1" ht="19.5" customHeight="1">
      <c r="A94" s="482">
        <v>20133</v>
      </c>
      <c r="B94" s="482" t="s">
        <v>248</v>
      </c>
      <c r="C94" s="796">
        <f>SUM(C95:C98)</f>
        <v>997</v>
      </c>
      <c r="D94" s="797"/>
    </row>
    <row r="95" spans="1:4" s="698" customFormat="1" ht="18.75" customHeight="1">
      <c r="A95" s="482">
        <v>2013301</v>
      </c>
      <c r="B95" s="482" t="s">
        <v>190</v>
      </c>
      <c r="C95" s="796">
        <v>467</v>
      </c>
      <c r="D95" s="797"/>
    </row>
    <row r="96" spans="1:4" s="698" customFormat="1" ht="19.5" customHeight="1">
      <c r="A96" s="482">
        <v>2013302</v>
      </c>
      <c r="B96" s="482" t="s">
        <v>191</v>
      </c>
      <c r="C96" s="796">
        <v>81</v>
      </c>
      <c r="D96" s="797"/>
    </row>
    <row r="97" spans="1:4" s="698" customFormat="1" ht="19.5" customHeight="1">
      <c r="A97" s="482">
        <v>2013304</v>
      </c>
      <c r="B97" s="482" t="s">
        <v>249</v>
      </c>
      <c r="C97" s="796">
        <v>50</v>
      </c>
      <c r="D97" s="797"/>
    </row>
    <row r="98" spans="1:4" s="698" customFormat="1" ht="19.5" customHeight="1">
      <c r="A98" s="482">
        <v>2013399</v>
      </c>
      <c r="B98" s="482" t="s">
        <v>250</v>
      </c>
      <c r="C98" s="796">
        <v>399</v>
      </c>
      <c r="D98" s="797"/>
    </row>
    <row r="99" spans="1:4" s="698" customFormat="1" ht="19.5" customHeight="1">
      <c r="A99" s="482">
        <v>20134</v>
      </c>
      <c r="B99" s="482" t="s">
        <v>251</v>
      </c>
      <c r="C99" s="796">
        <f>SUM(C100:C103)</f>
        <v>484</v>
      </c>
      <c r="D99" s="797"/>
    </row>
    <row r="100" spans="1:4" s="698" customFormat="1" ht="19.5" customHeight="1">
      <c r="A100" s="482">
        <v>2013401</v>
      </c>
      <c r="B100" s="482" t="s">
        <v>190</v>
      </c>
      <c r="C100" s="796">
        <v>348</v>
      </c>
      <c r="D100" s="797"/>
    </row>
    <row r="101" spans="1:4" s="698" customFormat="1" ht="19.5" customHeight="1">
      <c r="A101" s="482">
        <v>2013402</v>
      </c>
      <c r="B101" s="482" t="s">
        <v>191</v>
      </c>
      <c r="C101" s="796">
        <v>74</v>
      </c>
      <c r="D101" s="797"/>
    </row>
    <row r="102" spans="1:4" s="698" customFormat="1" ht="19.5" customHeight="1">
      <c r="A102" s="482">
        <v>2013404</v>
      </c>
      <c r="B102" s="482" t="s">
        <v>252</v>
      </c>
      <c r="C102" s="796">
        <v>50</v>
      </c>
      <c r="D102" s="797"/>
    </row>
    <row r="103" spans="1:4" s="698" customFormat="1" ht="19.5" customHeight="1">
      <c r="A103" s="482">
        <v>2013405</v>
      </c>
      <c r="B103" s="482" t="s">
        <v>253</v>
      </c>
      <c r="C103" s="796">
        <v>12</v>
      </c>
      <c r="D103" s="797"/>
    </row>
    <row r="104" spans="1:4" s="698" customFormat="1" ht="19.5" customHeight="1">
      <c r="A104" s="482">
        <v>20135</v>
      </c>
      <c r="B104" s="482" t="s">
        <v>254</v>
      </c>
      <c r="C104" s="796">
        <f>SUM(C105:C106)</f>
        <v>196</v>
      </c>
      <c r="D104" s="797"/>
    </row>
    <row r="105" spans="1:4" s="698" customFormat="1" ht="19.5" customHeight="1">
      <c r="A105" s="482">
        <v>2013501</v>
      </c>
      <c r="B105" s="482" t="s">
        <v>190</v>
      </c>
      <c r="C105" s="796">
        <v>184</v>
      </c>
      <c r="D105" s="797"/>
    </row>
    <row r="106" spans="1:4" s="698" customFormat="1" ht="19.5" customHeight="1">
      <c r="A106" s="482">
        <v>2013599</v>
      </c>
      <c r="B106" s="482" t="s">
        <v>255</v>
      </c>
      <c r="C106" s="796">
        <v>12</v>
      </c>
      <c r="D106" s="797"/>
    </row>
    <row r="107" spans="1:4" s="698" customFormat="1" ht="19.5" customHeight="1">
      <c r="A107" s="482">
        <v>20136</v>
      </c>
      <c r="B107" s="482" t="s">
        <v>256</v>
      </c>
      <c r="C107" s="796">
        <f>SUM(C108:C109)</f>
        <v>33</v>
      </c>
      <c r="D107" s="797"/>
    </row>
    <row r="108" spans="1:4" s="698" customFormat="1" ht="19.5" customHeight="1">
      <c r="A108" s="482">
        <v>2013602</v>
      </c>
      <c r="B108" s="482" t="s">
        <v>191</v>
      </c>
      <c r="C108" s="796">
        <v>29</v>
      </c>
      <c r="D108" s="797"/>
    </row>
    <row r="109" spans="1:4" s="698" customFormat="1" ht="19.5" customHeight="1">
      <c r="A109" s="482">
        <v>2013699</v>
      </c>
      <c r="B109" s="482" t="s">
        <v>257</v>
      </c>
      <c r="C109" s="796">
        <v>4</v>
      </c>
      <c r="D109" s="797"/>
    </row>
    <row r="110" spans="1:4" s="698" customFormat="1" ht="19.5" customHeight="1">
      <c r="A110" s="482">
        <v>20137</v>
      </c>
      <c r="B110" s="482" t="s">
        <v>258</v>
      </c>
      <c r="C110" s="796">
        <f>SUM(C111:C112)</f>
        <v>656</v>
      </c>
      <c r="D110" s="797"/>
    </row>
    <row r="111" spans="1:4" s="698" customFormat="1" ht="19.5" customHeight="1">
      <c r="A111" s="482">
        <v>2013750</v>
      </c>
      <c r="B111" s="482" t="s">
        <v>205</v>
      </c>
      <c r="C111" s="796">
        <v>166</v>
      </c>
      <c r="D111" s="797"/>
    </row>
    <row r="112" spans="1:4" s="698" customFormat="1" ht="19.5" customHeight="1">
      <c r="A112" s="482">
        <v>2013799</v>
      </c>
      <c r="B112" s="482" t="s">
        <v>259</v>
      </c>
      <c r="C112" s="796">
        <v>490</v>
      </c>
      <c r="D112" s="797"/>
    </row>
    <row r="113" spans="1:4" s="698" customFormat="1" ht="19.5" customHeight="1">
      <c r="A113" s="482">
        <v>20138</v>
      </c>
      <c r="B113" s="482" t="s">
        <v>260</v>
      </c>
      <c r="C113" s="796">
        <f>SUM(C114:C123)</f>
        <v>5891</v>
      </c>
      <c r="D113" s="797"/>
    </row>
    <row r="114" spans="1:4" s="698" customFormat="1" ht="19.5" customHeight="1">
      <c r="A114" s="482">
        <v>2013801</v>
      </c>
      <c r="B114" s="482" t="s">
        <v>190</v>
      </c>
      <c r="C114" s="796">
        <v>2836</v>
      </c>
      <c r="D114" s="797"/>
    </row>
    <row r="115" spans="1:4" s="698" customFormat="1" ht="19.5" customHeight="1">
      <c r="A115" s="482">
        <v>2013802</v>
      </c>
      <c r="B115" s="482" t="s">
        <v>191</v>
      </c>
      <c r="C115" s="796">
        <v>59</v>
      </c>
      <c r="D115" s="797"/>
    </row>
    <row r="116" spans="1:4" s="698" customFormat="1" ht="19.5" customHeight="1">
      <c r="A116" s="482">
        <v>2013804</v>
      </c>
      <c r="B116" s="482" t="s">
        <v>261</v>
      </c>
      <c r="C116" s="796">
        <v>202</v>
      </c>
      <c r="D116" s="797"/>
    </row>
    <row r="117" spans="1:4" s="698" customFormat="1" ht="19.5" customHeight="1">
      <c r="A117" s="482">
        <v>2013805</v>
      </c>
      <c r="B117" s="482" t="s">
        <v>262</v>
      </c>
      <c r="C117" s="796">
        <v>8</v>
      </c>
      <c r="D117" s="797"/>
    </row>
    <row r="118" spans="1:4" s="698" customFormat="1" ht="19.5" customHeight="1">
      <c r="A118" s="482">
        <v>2013808</v>
      </c>
      <c r="B118" s="482" t="s">
        <v>216</v>
      </c>
      <c r="C118" s="796">
        <v>105</v>
      </c>
      <c r="D118" s="797"/>
    </row>
    <row r="119" spans="1:4" s="698" customFormat="1" ht="19.5" customHeight="1">
      <c r="A119" s="482">
        <v>2013812</v>
      </c>
      <c r="B119" s="482" t="s">
        <v>263</v>
      </c>
      <c r="C119" s="796">
        <v>234</v>
      </c>
      <c r="D119" s="797"/>
    </row>
    <row r="120" spans="1:4" s="698" customFormat="1" ht="19.5" customHeight="1">
      <c r="A120" s="482">
        <v>2013815</v>
      </c>
      <c r="B120" s="482" t="s">
        <v>264</v>
      </c>
      <c r="C120" s="796">
        <v>274</v>
      </c>
      <c r="D120" s="797"/>
    </row>
    <row r="121" spans="1:4" s="698" customFormat="1" ht="19.5" customHeight="1">
      <c r="A121" s="482">
        <v>2013816</v>
      </c>
      <c r="B121" s="482" t="s">
        <v>265</v>
      </c>
      <c r="C121" s="796">
        <v>71</v>
      </c>
      <c r="D121" s="797"/>
    </row>
    <row r="122" spans="1:4" s="698" customFormat="1" ht="19.5" customHeight="1">
      <c r="A122" s="482">
        <v>2013850</v>
      </c>
      <c r="B122" s="482" t="s">
        <v>205</v>
      </c>
      <c r="C122" s="796">
        <v>983</v>
      </c>
      <c r="D122" s="797"/>
    </row>
    <row r="123" spans="1:4" s="698" customFormat="1" ht="19.5" customHeight="1">
      <c r="A123" s="482">
        <v>2013899</v>
      </c>
      <c r="B123" s="482" t="s">
        <v>266</v>
      </c>
      <c r="C123" s="796">
        <v>1119</v>
      </c>
      <c r="D123" s="797"/>
    </row>
    <row r="124" spans="1:4" s="698" customFormat="1" ht="19.5" customHeight="1">
      <c r="A124" s="482">
        <v>20199</v>
      </c>
      <c r="B124" s="482" t="s">
        <v>267</v>
      </c>
      <c r="C124" s="796">
        <f>SUM(C125:C125)</f>
        <v>3998</v>
      </c>
      <c r="D124" s="797"/>
    </row>
    <row r="125" spans="1:4" s="698" customFormat="1" ht="19.5" customHeight="1">
      <c r="A125" s="482">
        <v>2019999</v>
      </c>
      <c r="B125" s="482" t="s">
        <v>268</v>
      </c>
      <c r="C125" s="796">
        <v>3998</v>
      </c>
      <c r="D125" s="797"/>
    </row>
    <row r="126" spans="1:4" s="783" customFormat="1" ht="19.5" customHeight="1">
      <c r="A126" s="482">
        <v>203</v>
      </c>
      <c r="B126" s="482" t="s">
        <v>269</v>
      </c>
      <c r="C126" s="796">
        <f>SUM(0,0,0,C127,0)</f>
        <v>275</v>
      </c>
      <c r="D126" s="797"/>
    </row>
    <row r="127" spans="1:4" s="698" customFormat="1" ht="19.5" customHeight="1">
      <c r="A127" s="482">
        <v>20306</v>
      </c>
      <c r="B127" s="482" t="s">
        <v>270</v>
      </c>
      <c r="C127" s="796">
        <f>SUM(C128:C130)</f>
        <v>275</v>
      </c>
      <c r="D127" s="797"/>
    </row>
    <row r="128" spans="1:4" s="698" customFormat="1" ht="19.5" customHeight="1">
      <c r="A128" s="482">
        <v>2030601</v>
      </c>
      <c r="B128" s="482" t="s">
        <v>271</v>
      </c>
      <c r="C128" s="796">
        <v>49</v>
      </c>
      <c r="D128" s="797"/>
    </row>
    <row r="129" spans="1:4" s="698" customFormat="1" ht="19.5" customHeight="1">
      <c r="A129" s="482">
        <v>2030602</v>
      </c>
      <c r="B129" s="482" t="s">
        <v>272</v>
      </c>
      <c r="C129" s="796">
        <v>20</v>
      </c>
      <c r="D129" s="797"/>
    </row>
    <row r="130" spans="1:4" s="698" customFormat="1" ht="19.5" customHeight="1">
      <c r="A130" s="482">
        <v>2030699</v>
      </c>
      <c r="B130" s="482" t="s">
        <v>273</v>
      </c>
      <c r="C130" s="796">
        <v>206</v>
      </c>
      <c r="D130" s="797"/>
    </row>
    <row r="131" spans="1:4" s="783" customFormat="1" ht="19.5" customHeight="1">
      <c r="A131" s="482">
        <v>204</v>
      </c>
      <c r="B131" s="482" t="s">
        <v>274</v>
      </c>
      <c r="C131" s="796">
        <f>0+C132+C137+C139+0+C141+C151+0+C153+0+C155</f>
        <v>32849</v>
      </c>
      <c r="D131" s="797"/>
    </row>
    <row r="132" spans="1:4" s="698" customFormat="1" ht="19.5" customHeight="1">
      <c r="A132" s="482">
        <v>20402</v>
      </c>
      <c r="B132" s="482" t="s">
        <v>275</v>
      </c>
      <c r="C132" s="796">
        <f>SUM(C133:C136)</f>
        <v>31157</v>
      </c>
      <c r="D132" s="797"/>
    </row>
    <row r="133" spans="1:4" s="698" customFormat="1" ht="19.5" customHeight="1">
      <c r="A133" s="482">
        <v>2040201</v>
      </c>
      <c r="B133" s="482" t="s">
        <v>190</v>
      </c>
      <c r="C133" s="796">
        <v>18041</v>
      </c>
      <c r="D133" s="797"/>
    </row>
    <row r="134" spans="1:4" s="698" customFormat="1" ht="19.5" customHeight="1">
      <c r="A134" s="482">
        <v>2040219</v>
      </c>
      <c r="B134" s="482" t="s">
        <v>216</v>
      </c>
      <c r="C134" s="796">
        <v>100</v>
      </c>
      <c r="D134" s="797"/>
    </row>
    <row r="135" spans="1:4" s="698" customFormat="1" ht="19.5" customHeight="1">
      <c r="A135" s="482">
        <v>2040220</v>
      </c>
      <c r="B135" s="482" t="s">
        <v>276</v>
      </c>
      <c r="C135" s="796">
        <v>7712</v>
      </c>
      <c r="D135" s="797"/>
    </row>
    <row r="136" spans="1:4" s="698" customFormat="1" ht="19.5" customHeight="1">
      <c r="A136" s="482">
        <v>2040299</v>
      </c>
      <c r="B136" s="482" t="s">
        <v>277</v>
      </c>
      <c r="C136" s="796">
        <v>5304</v>
      </c>
      <c r="D136" s="797"/>
    </row>
    <row r="137" spans="1:4" s="698" customFormat="1" ht="19.5" customHeight="1">
      <c r="A137" s="482">
        <v>20403</v>
      </c>
      <c r="B137" s="482" t="s">
        <v>278</v>
      </c>
      <c r="C137" s="796">
        <f>SUM(C138:C138)</f>
        <v>25</v>
      </c>
      <c r="D137" s="797"/>
    </row>
    <row r="138" spans="1:4" s="698" customFormat="1" ht="19.5" customHeight="1">
      <c r="A138" s="482">
        <v>2040304</v>
      </c>
      <c r="B138" s="482" t="s">
        <v>279</v>
      </c>
      <c r="C138" s="796">
        <v>25</v>
      </c>
      <c r="D138" s="797"/>
    </row>
    <row r="139" spans="1:4" s="698" customFormat="1" ht="19.5" customHeight="1">
      <c r="A139" s="482">
        <v>20404</v>
      </c>
      <c r="B139" s="482" t="s">
        <v>280</v>
      </c>
      <c r="C139" s="796">
        <f>SUM(C140:C140)</f>
        <v>450</v>
      </c>
      <c r="D139" s="797"/>
    </row>
    <row r="140" spans="1:4" s="698" customFormat="1" ht="19.5" customHeight="1">
      <c r="A140" s="482">
        <v>2040499</v>
      </c>
      <c r="B140" s="482" t="s">
        <v>281</v>
      </c>
      <c r="C140" s="796">
        <v>450</v>
      </c>
      <c r="D140" s="797"/>
    </row>
    <row r="141" spans="1:4" s="698" customFormat="1" ht="19.5" customHeight="1">
      <c r="A141" s="482">
        <v>20406</v>
      </c>
      <c r="B141" s="482" t="s">
        <v>282</v>
      </c>
      <c r="C141" s="796">
        <f>SUM(C142:C150)</f>
        <v>777</v>
      </c>
      <c r="D141" s="797"/>
    </row>
    <row r="142" spans="1:4" s="698" customFormat="1" ht="19.5" customHeight="1">
      <c r="A142" s="482">
        <v>2040601</v>
      </c>
      <c r="B142" s="482" t="s">
        <v>190</v>
      </c>
      <c r="C142" s="796">
        <v>539</v>
      </c>
      <c r="D142" s="797"/>
    </row>
    <row r="143" spans="1:4" s="698" customFormat="1" ht="19.5" customHeight="1">
      <c r="A143" s="482">
        <v>2040602</v>
      </c>
      <c r="B143" s="482" t="s">
        <v>191</v>
      </c>
      <c r="C143" s="796">
        <v>36</v>
      </c>
      <c r="D143" s="797"/>
    </row>
    <row r="144" spans="1:4" s="698" customFormat="1" ht="19.5" customHeight="1">
      <c r="A144" s="482">
        <v>2040604</v>
      </c>
      <c r="B144" s="482" t="s">
        <v>283</v>
      </c>
      <c r="C144" s="796">
        <v>14</v>
      </c>
      <c r="D144" s="797"/>
    </row>
    <row r="145" spans="1:4" s="698" customFormat="1" ht="19.5" customHeight="1">
      <c r="A145" s="482">
        <v>2040605</v>
      </c>
      <c r="B145" s="482" t="s">
        <v>284</v>
      </c>
      <c r="C145" s="796">
        <v>10</v>
      </c>
      <c r="D145" s="797"/>
    </row>
    <row r="146" spans="1:4" s="698" customFormat="1" ht="19.5" customHeight="1">
      <c r="A146" s="482">
        <v>2040607</v>
      </c>
      <c r="B146" s="482" t="s">
        <v>285</v>
      </c>
      <c r="C146" s="796">
        <v>62</v>
      </c>
      <c r="D146" s="797"/>
    </row>
    <row r="147" spans="1:4" s="698" customFormat="1" ht="19.5" customHeight="1">
      <c r="A147" s="482">
        <v>2040610</v>
      </c>
      <c r="B147" s="482" t="s">
        <v>286</v>
      </c>
      <c r="C147" s="796">
        <v>9</v>
      </c>
      <c r="D147" s="797"/>
    </row>
    <row r="148" spans="1:4" s="698" customFormat="1" ht="19.5" customHeight="1">
      <c r="A148" s="482">
        <v>2040612</v>
      </c>
      <c r="B148" s="482" t="s">
        <v>287</v>
      </c>
      <c r="C148" s="796">
        <v>61</v>
      </c>
      <c r="D148" s="797"/>
    </row>
    <row r="149" spans="1:4" s="698" customFormat="1" ht="19.5" customHeight="1">
      <c r="A149" s="482">
        <v>2040650</v>
      </c>
      <c r="B149" s="482" t="s">
        <v>205</v>
      </c>
      <c r="C149" s="796">
        <v>29</v>
      </c>
      <c r="D149" s="797"/>
    </row>
    <row r="150" spans="1:4" s="698" customFormat="1" ht="19.5" customHeight="1">
      <c r="A150" s="482">
        <v>2040699</v>
      </c>
      <c r="B150" s="482" t="s">
        <v>288</v>
      </c>
      <c r="C150" s="796">
        <v>17</v>
      </c>
      <c r="D150" s="797"/>
    </row>
    <row r="151" spans="1:4" s="698" customFormat="1" ht="19.5" customHeight="1">
      <c r="A151" s="482">
        <v>20407</v>
      </c>
      <c r="B151" s="482" t="s">
        <v>289</v>
      </c>
      <c r="C151" s="796">
        <f>SUM(C152:C152)</f>
        <v>200</v>
      </c>
      <c r="D151" s="797"/>
    </row>
    <row r="152" spans="1:4" s="698" customFormat="1" ht="19.5" customHeight="1">
      <c r="A152" s="482">
        <v>2040704</v>
      </c>
      <c r="B152" s="482" t="s">
        <v>290</v>
      </c>
      <c r="C152" s="796">
        <v>200</v>
      </c>
      <c r="D152" s="797"/>
    </row>
    <row r="153" spans="1:4" s="698" customFormat="1" ht="19.5" customHeight="1">
      <c r="A153" s="482">
        <v>20409</v>
      </c>
      <c r="B153" s="482" t="s">
        <v>291</v>
      </c>
      <c r="C153" s="796">
        <f>SUM(C154:C154)</f>
        <v>20</v>
      </c>
      <c r="D153" s="797"/>
    </row>
    <row r="154" spans="1:4" s="698" customFormat="1" ht="19.5" customHeight="1">
      <c r="A154" s="482">
        <v>2040905</v>
      </c>
      <c r="B154" s="482" t="s">
        <v>292</v>
      </c>
      <c r="C154" s="796">
        <v>20</v>
      </c>
      <c r="D154" s="797"/>
    </row>
    <row r="155" spans="1:4" s="698" customFormat="1" ht="19.5" customHeight="1">
      <c r="A155" s="482">
        <v>20499</v>
      </c>
      <c r="B155" s="482" t="s">
        <v>293</v>
      </c>
      <c r="C155" s="796">
        <f>C156+C157</f>
        <v>220</v>
      </c>
      <c r="D155" s="797"/>
    </row>
    <row r="156" spans="1:4" s="698" customFormat="1" ht="19.5" customHeight="1">
      <c r="A156" s="482">
        <v>2049902</v>
      </c>
      <c r="B156" s="482" t="s">
        <v>294</v>
      </c>
      <c r="C156" s="796">
        <v>50</v>
      </c>
      <c r="D156" s="797"/>
    </row>
    <row r="157" spans="1:4" s="698" customFormat="1" ht="19.5" customHeight="1">
      <c r="A157" s="482">
        <v>2049999</v>
      </c>
      <c r="B157" s="482" t="s">
        <v>295</v>
      </c>
      <c r="C157" s="796">
        <v>170</v>
      </c>
      <c r="D157" s="797"/>
    </row>
    <row r="158" spans="1:4" s="783" customFormat="1" ht="19.5" customHeight="1">
      <c r="A158" s="482">
        <v>205</v>
      </c>
      <c r="B158" s="482" t="s">
        <v>296</v>
      </c>
      <c r="C158" s="796">
        <f>C159+C163+C166+0+0+0+0+C170+0+C172</f>
        <v>31312</v>
      </c>
      <c r="D158" s="797"/>
    </row>
    <row r="159" spans="1:4" s="698" customFormat="1" ht="19.5" customHeight="1">
      <c r="A159" s="482">
        <v>20501</v>
      </c>
      <c r="B159" s="482" t="s">
        <v>297</v>
      </c>
      <c r="C159" s="796">
        <f>SUM(C160:C162)</f>
        <v>2010</v>
      </c>
      <c r="D159" s="797"/>
    </row>
    <row r="160" spans="1:4" s="698" customFormat="1" ht="19.5" customHeight="1">
      <c r="A160" s="482">
        <v>2050101</v>
      </c>
      <c r="B160" s="482" t="s">
        <v>190</v>
      </c>
      <c r="C160" s="796">
        <v>659</v>
      </c>
      <c r="D160" s="797"/>
    </row>
    <row r="161" spans="1:4" s="698" customFormat="1" ht="19.5" customHeight="1">
      <c r="A161" s="482">
        <v>2050102</v>
      </c>
      <c r="B161" s="482" t="s">
        <v>191</v>
      </c>
      <c r="C161" s="796">
        <v>213</v>
      </c>
      <c r="D161" s="797"/>
    </row>
    <row r="162" spans="1:4" s="698" customFormat="1" ht="19.5" customHeight="1">
      <c r="A162" s="482">
        <v>2050199</v>
      </c>
      <c r="B162" s="482" t="s">
        <v>298</v>
      </c>
      <c r="C162" s="796">
        <v>1138</v>
      </c>
      <c r="D162" s="797"/>
    </row>
    <row r="163" spans="1:4" s="698" customFormat="1" ht="19.5" customHeight="1">
      <c r="A163" s="482">
        <v>20502</v>
      </c>
      <c r="B163" s="482" t="s">
        <v>299</v>
      </c>
      <c r="C163" s="796">
        <f>SUM(C164:C165)</f>
        <v>14494</v>
      </c>
      <c r="D163" s="797"/>
    </row>
    <row r="164" spans="1:4" s="698" customFormat="1" ht="19.5" customHeight="1">
      <c r="A164" s="482">
        <v>2050201</v>
      </c>
      <c r="B164" s="482" t="s">
        <v>300</v>
      </c>
      <c r="C164" s="796">
        <v>122</v>
      </c>
      <c r="D164" s="797"/>
    </row>
    <row r="165" spans="1:4" s="698" customFormat="1" ht="19.5" customHeight="1">
      <c r="A165" s="482">
        <v>2050204</v>
      </c>
      <c r="B165" s="482" t="s">
        <v>301</v>
      </c>
      <c r="C165" s="796">
        <v>14372</v>
      </c>
      <c r="D165" s="797"/>
    </row>
    <row r="166" spans="1:4" s="698" customFormat="1" ht="19.5" customHeight="1">
      <c r="A166" s="482">
        <v>20503</v>
      </c>
      <c r="B166" s="482" t="s">
        <v>302</v>
      </c>
      <c r="C166" s="796">
        <f>SUM(C167:C169)</f>
        <v>12815</v>
      </c>
      <c r="D166" s="797"/>
    </row>
    <row r="167" spans="1:4" s="698" customFormat="1" ht="19.5" customHeight="1">
      <c r="A167" s="482">
        <v>2050302</v>
      </c>
      <c r="B167" s="482" t="s">
        <v>303</v>
      </c>
      <c r="C167" s="796">
        <v>742</v>
      </c>
      <c r="D167" s="797"/>
    </row>
    <row r="168" spans="1:4" s="698" customFormat="1" ht="19.5" customHeight="1">
      <c r="A168" s="482">
        <v>2050303</v>
      </c>
      <c r="B168" s="482" t="s">
        <v>304</v>
      </c>
      <c r="C168" s="796">
        <v>4783</v>
      </c>
      <c r="D168" s="797"/>
    </row>
    <row r="169" spans="1:4" s="698" customFormat="1" ht="19.5" customHeight="1">
      <c r="A169" s="482">
        <v>2050305</v>
      </c>
      <c r="B169" s="482" t="s">
        <v>305</v>
      </c>
      <c r="C169" s="796">
        <v>7290</v>
      </c>
      <c r="D169" s="797"/>
    </row>
    <row r="170" spans="1:4" s="698" customFormat="1" ht="19.5" customHeight="1">
      <c r="A170" s="482">
        <v>20508</v>
      </c>
      <c r="B170" s="482" t="s">
        <v>306</v>
      </c>
      <c r="C170" s="796">
        <f>SUM(C171:C171)</f>
        <v>1870</v>
      </c>
      <c r="D170" s="797"/>
    </row>
    <row r="171" spans="1:4" s="698" customFormat="1" ht="19.5" customHeight="1">
      <c r="A171" s="482">
        <v>2050802</v>
      </c>
      <c r="B171" s="482" t="s">
        <v>307</v>
      </c>
      <c r="C171" s="796">
        <v>1870</v>
      </c>
      <c r="D171" s="797"/>
    </row>
    <row r="172" spans="1:4" s="698" customFormat="1" ht="19.5" customHeight="1">
      <c r="A172" s="482">
        <v>20599</v>
      </c>
      <c r="B172" s="482" t="s">
        <v>308</v>
      </c>
      <c r="C172" s="796">
        <f>C173</f>
        <v>123</v>
      </c>
      <c r="D172" s="797"/>
    </row>
    <row r="173" spans="1:4" s="698" customFormat="1" ht="19.5" customHeight="1">
      <c r="A173" s="482">
        <v>2059999</v>
      </c>
      <c r="B173" s="482" t="s">
        <v>309</v>
      </c>
      <c r="C173" s="796">
        <v>123</v>
      </c>
      <c r="D173" s="797"/>
    </row>
    <row r="174" spans="1:4" s="783" customFormat="1" ht="19.5" customHeight="1">
      <c r="A174" s="482">
        <v>206</v>
      </c>
      <c r="B174" s="482" t="s">
        <v>310</v>
      </c>
      <c r="C174" s="796">
        <f>SUM(C175,0,0,C178,C180,0,C182,0,C185,C187)</f>
        <v>6229</v>
      </c>
      <c r="D174" s="797"/>
    </row>
    <row r="175" spans="1:4" s="698" customFormat="1" ht="19.5" customHeight="1">
      <c r="A175" s="482">
        <v>20601</v>
      </c>
      <c r="B175" s="482" t="s">
        <v>311</v>
      </c>
      <c r="C175" s="796">
        <f>SUM(C176:C177)</f>
        <v>307</v>
      </c>
      <c r="D175" s="797"/>
    </row>
    <row r="176" spans="1:4" s="698" customFormat="1" ht="19.5" customHeight="1">
      <c r="A176" s="482">
        <v>2060101</v>
      </c>
      <c r="B176" s="482" t="s">
        <v>190</v>
      </c>
      <c r="C176" s="796">
        <v>270</v>
      </c>
      <c r="D176" s="797"/>
    </row>
    <row r="177" spans="1:4" s="698" customFormat="1" ht="19.5" customHeight="1">
      <c r="A177" s="482">
        <v>2060199</v>
      </c>
      <c r="B177" s="482" t="s">
        <v>312</v>
      </c>
      <c r="C177" s="796">
        <v>37</v>
      </c>
      <c r="D177" s="797"/>
    </row>
    <row r="178" spans="1:4" s="698" customFormat="1" ht="19.5" customHeight="1">
      <c r="A178" s="482">
        <v>20604</v>
      </c>
      <c r="B178" s="482" t="s">
        <v>313</v>
      </c>
      <c r="C178" s="796">
        <f>SUM(C179:C179)</f>
        <v>50</v>
      </c>
      <c r="D178" s="797"/>
    </row>
    <row r="179" spans="1:4" s="698" customFormat="1" ht="19.5" customHeight="1">
      <c r="A179" s="482">
        <v>2060404</v>
      </c>
      <c r="B179" s="482" t="s">
        <v>314</v>
      </c>
      <c r="C179" s="796">
        <v>50</v>
      </c>
      <c r="D179" s="797"/>
    </row>
    <row r="180" spans="1:4" s="698" customFormat="1" ht="19.5" customHeight="1">
      <c r="A180" s="482">
        <v>20605</v>
      </c>
      <c r="B180" s="482" t="s">
        <v>315</v>
      </c>
      <c r="C180" s="796">
        <f>SUM(C181:C181)</f>
        <v>210</v>
      </c>
      <c r="D180" s="797"/>
    </row>
    <row r="181" spans="1:4" s="698" customFormat="1" ht="19.5" customHeight="1">
      <c r="A181" s="482">
        <v>2060502</v>
      </c>
      <c r="B181" s="482" t="s">
        <v>316</v>
      </c>
      <c r="C181" s="796">
        <v>210</v>
      </c>
      <c r="D181" s="797"/>
    </row>
    <row r="182" spans="1:4" s="698" customFormat="1" ht="19.5" customHeight="1">
      <c r="A182" s="482">
        <v>20607</v>
      </c>
      <c r="B182" s="482" t="s">
        <v>317</v>
      </c>
      <c r="C182" s="796">
        <f>SUM(C183:C184)</f>
        <v>232</v>
      </c>
      <c r="D182" s="797"/>
    </row>
    <row r="183" spans="1:4" s="698" customFormat="1" ht="19.5" customHeight="1">
      <c r="A183" s="482">
        <v>2060701</v>
      </c>
      <c r="B183" s="482" t="s">
        <v>318</v>
      </c>
      <c r="C183" s="796">
        <v>154</v>
      </c>
      <c r="D183" s="797"/>
    </row>
    <row r="184" spans="1:4" s="698" customFormat="1" ht="19.5" customHeight="1">
      <c r="A184" s="482">
        <v>2060702</v>
      </c>
      <c r="B184" s="482" t="s">
        <v>319</v>
      </c>
      <c r="C184" s="796">
        <v>78</v>
      </c>
      <c r="D184" s="797"/>
    </row>
    <row r="185" spans="1:4" s="698" customFormat="1" ht="19.5" customHeight="1">
      <c r="A185" s="482">
        <v>20609</v>
      </c>
      <c r="B185" s="482" t="s">
        <v>320</v>
      </c>
      <c r="C185" s="796">
        <f>0+C186+0</f>
        <v>300</v>
      </c>
      <c r="D185" s="797"/>
    </row>
    <row r="186" spans="1:4" s="698" customFormat="1" ht="19.5" customHeight="1">
      <c r="A186" s="482">
        <v>2060902</v>
      </c>
      <c r="B186" s="482" t="s">
        <v>321</v>
      </c>
      <c r="C186" s="796">
        <v>300</v>
      </c>
      <c r="D186" s="797"/>
    </row>
    <row r="187" spans="1:4" s="698" customFormat="1" ht="19.5" customHeight="1">
      <c r="A187" s="482">
        <v>20699</v>
      </c>
      <c r="B187" s="482" t="s">
        <v>322</v>
      </c>
      <c r="C187" s="796">
        <f>SUM(C188:C188)</f>
        <v>5130</v>
      </c>
      <c r="D187" s="797"/>
    </row>
    <row r="188" spans="1:4" s="698" customFormat="1" ht="19.5" customHeight="1">
      <c r="A188" s="482">
        <v>2069901</v>
      </c>
      <c r="B188" s="482" t="s">
        <v>323</v>
      </c>
      <c r="C188" s="796">
        <v>5130</v>
      </c>
      <c r="D188" s="797"/>
    </row>
    <row r="189" spans="1:4" s="783" customFormat="1" ht="19.5" customHeight="1">
      <c r="A189" s="482">
        <v>207</v>
      </c>
      <c r="B189" s="482" t="s">
        <v>324</v>
      </c>
      <c r="C189" s="796">
        <f>SUM(C190,C200,C204,C207,C210,C214)</f>
        <v>7666</v>
      </c>
      <c r="D189" s="797"/>
    </row>
    <row r="190" spans="1:4" s="698" customFormat="1" ht="19.5" customHeight="1">
      <c r="A190" s="482">
        <v>20701</v>
      </c>
      <c r="B190" s="482" t="s">
        <v>325</v>
      </c>
      <c r="C190" s="796">
        <f>SUM(C191:C199)</f>
        <v>2148</v>
      </c>
      <c r="D190" s="797"/>
    </row>
    <row r="191" spans="1:4" s="698" customFormat="1" ht="19.5" customHeight="1">
      <c r="A191" s="482">
        <v>2070101</v>
      </c>
      <c r="B191" s="482" t="s">
        <v>190</v>
      </c>
      <c r="C191" s="796">
        <v>520</v>
      </c>
      <c r="D191" s="797"/>
    </row>
    <row r="192" spans="1:4" s="698" customFormat="1" ht="19.5" customHeight="1">
      <c r="A192" s="482">
        <v>2070102</v>
      </c>
      <c r="B192" s="482" t="s">
        <v>191</v>
      </c>
      <c r="C192" s="796">
        <v>25</v>
      </c>
      <c r="D192" s="797"/>
    </row>
    <row r="193" spans="1:4" s="698" customFormat="1" ht="19.5" customHeight="1">
      <c r="A193" s="482">
        <v>2070104</v>
      </c>
      <c r="B193" s="482" t="s">
        <v>326</v>
      </c>
      <c r="C193" s="796">
        <v>361</v>
      </c>
      <c r="D193" s="797"/>
    </row>
    <row r="194" spans="1:4" s="698" customFormat="1" ht="19.5" customHeight="1">
      <c r="A194" s="482">
        <v>2070108</v>
      </c>
      <c r="B194" s="482" t="s">
        <v>327</v>
      </c>
      <c r="C194" s="796">
        <v>598</v>
      </c>
      <c r="D194" s="797"/>
    </row>
    <row r="195" spans="1:4" s="698" customFormat="1" ht="19.5" customHeight="1">
      <c r="A195" s="482">
        <v>2070110</v>
      </c>
      <c r="B195" s="482" t="s">
        <v>328</v>
      </c>
      <c r="C195" s="796">
        <v>10</v>
      </c>
      <c r="D195" s="797"/>
    </row>
    <row r="196" spans="1:4" s="698" customFormat="1" ht="19.5" customHeight="1">
      <c r="A196" s="482">
        <v>2070111</v>
      </c>
      <c r="B196" s="482" t="s">
        <v>329</v>
      </c>
      <c r="C196" s="796">
        <v>162</v>
      </c>
      <c r="D196" s="797"/>
    </row>
    <row r="197" spans="1:4" s="698" customFormat="1" ht="19.5" customHeight="1">
      <c r="A197" s="482">
        <v>2070112</v>
      </c>
      <c r="B197" s="482" t="s">
        <v>330</v>
      </c>
      <c r="C197" s="796">
        <v>188</v>
      </c>
      <c r="D197" s="797"/>
    </row>
    <row r="198" spans="1:4" s="698" customFormat="1" ht="19.5" customHeight="1">
      <c r="A198" s="482">
        <v>2070113</v>
      </c>
      <c r="B198" s="482" t="s">
        <v>331</v>
      </c>
      <c r="C198" s="796">
        <v>200</v>
      </c>
      <c r="D198" s="797"/>
    </row>
    <row r="199" spans="1:4" s="698" customFormat="1" ht="19.5" customHeight="1">
      <c r="A199" s="482">
        <v>2070199</v>
      </c>
      <c r="B199" s="482" t="s">
        <v>332</v>
      </c>
      <c r="C199" s="796">
        <v>84</v>
      </c>
      <c r="D199" s="797"/>
    </row>
    <row r="200" spans="1:4" s="698" customFormat="1" ht="19.5" customHeight="1">
      <c r="A200" s="482">
        <v>20702</v>
      </c>
      <c r="B200" s="482" t="s">
        <v>333</v>
      </c>
      <c r="C200" s="796">
        <f>SUM(C201:C203)</f>
        <v>2671</v>
      </c>
      <c r="D200" s="797"/>
    </row>
    <row r="201" spans="1:4" s="698" customFormat="1" ht="19.5" customHeight="1">
      <c r="A201" s="482">
        <v>2070204</v>
      </c>
      <c r="B201" s="482" t="s">
        <v>334</v>
      </c>
      <c r="C201" s="796">
        <v>1462</v>
      </c>
      <c r="D201" s="797"/>
    </row>
    <row r="202" spans="1:4" s="698" customFormat="1" ht="19.5" customHeight="1">
      <c r="A202" s="482">
        <v>2070205</v>
      </c>
      <c r="B202" s="482" t="s">
        <v>335</v>
      </c>
      <c r="C202" s="796">
        <v>1160</v>
      </c>
      <c r="D202" s="797"/>
    </row>
    <row r="203" spans="1:4" s="698" customFormat="1" ht="19.5" customHeight="1">
      <c r="A203" s="482">
        <v>2070206</v>
      </c>
      <c r="B203" s="482" t="s">
        <v>336</v>
      </c>
      <c r="C203" s="796">
        <v>49</v>
      </c>
      <c r="D203" s="797"/>
    </row>
    <row r="204" spans="1:4" s="698" customFormat="1" ht="19.5" customHeight="1">
      <c r="A204" s="482">
        <v>20703</v>
      </c>
      <c r="B204" s="482" t="s">
        <v>337</v>
      </c>
      <c r="C204" s="796">
        <f>SUM(C205:C206)</f>
        <v>111</v>
      </c>
      <c r="D204" s="797"/>
    </row>
    <row r="205" spans="1:4" s="698" customFormat="1" ht="19.5" customHeight="1">
      <c r="A205" s="482">
        <v>2070308</v>
      </c>
      <c r="B205" s="482" t="s">
        <v>338</v>
      </c>
      <c r="C205" s="796">
        <v>12</v>
      </c>
      <c r="D205" s="797"/>
    </row>
    <row r="206" spans="1:4" s="698" customFormat="1" ht="19.5" customHeight="1">
      <c r="A206" s="482">
        <v>2070399</v>
      </c>
      <c r="B206" s="482" t="s">
        <v>339</v>
      </c>
      <c r="C206" s="796">
        <v>99</v>
      </c>
      <c r="D206" s="797"/>
    </row>
    <row r="207" spans="1:4" s="698" customFormat="1" ht="19.5" customHeight="1">
      <c r="A207" s="482">
        <v>20706</v>
      </c>
      <c r="B207" s="482" t="s">
        <v>340</v>
      </c>
      <c r="C207" s="796">
        <f>SUM(C208:C209)</f>
        <v>279</v>
      </c>
      <c r="D207" s="797"/>
    </row>
    <row r="208" spans="1:4" s="698" customFormat="1" ht="19.5" customHeight="1">
      <c r="A208" s="482">
        <v>2070604</v>
      </c>
      <c r="B208" s="482" t="s">
        <v>341</v>
      </c>
      <c r="C208" s="796">
        <v>124</v>
      </c>
      <c r="D208" s="797"/>
    </row>
    <row r="209" spans="1:4" s="698" customFormat="1" ht="19.5" customHeight="1">
      <c r="A209" s="482">
        <v>2070605</v>
      </c>
      <c r="B209" s="482" t="s">
        <v>342</v>
      </c>
      <c r="C209" s="796">
        <v>155</v>
      </c>
      <c r="D209" s="797"/>
    </row>
    <row r="210" spans="1:4" s="698" customFormat="1" ht="19.5" customHeight="1">
      <c r="A210" s="482">
        <v>20708</v>
      </c>
      <c r="B210" s="482" t="s">
        <v>343</v>
      </c>
      <c r="C210" s="796">
        <f>SUM(C211:C213)</f>
        <v>1657</v>
      </c>
      <c r="D210" s="797"/>
    </row>
    <row r="211" spans="1:4" s="698" customFormat="1" ht="19.5" customHeight="1">
      <c r="A211" s="482">
        <v>2070807</v>
      </c>
      <c r="B211" s="482" t="s">
        <v>344</v>
      </c>
      <c r="C211" s="796">
        <v>257</v>
      </c>
      <c r="D211" s="797"/>
    </row>
    <row r="212" spans="1:4" s="698" customFormat="1" ht="19.5" customHeight="1">
      <c r="A212" s="482">
        <v>2070808</v>
      </c>
      <c r="B212" s="482" t="s">
        <v>345</v>
      </c>
      <c r="C212" s="796">
        <v>1328</v>
      </c>
      <c r="D212" s="797"/>
    </row>
    <row r="213" spans="1:4" s="698" customFormat="1" ht="19.5" customHeight="1">
      <c r="A213" s="482">
        <v>2070899</v>
      </c>
      <c r="B213" s="482" t="s">
        <v>346</v>
      </c>
      <c r="C213" s="796">
        <v>72</v>
      </c>
      <c r="D213" s="797"/>
    </row>
    <row r="214" spans="1:4" s="698" customFormat="1" ht="19.5" customHeight="1">
      <c r="A214" s="482">
        <v>20799</v>
      </c>
      <c r="B214" s="482" t="s">
        <v>347</v>
      </c>
      <c r="C214" s="796">
        <f>SUM(C215:C216)</f>
        <v>800</v>
      </c>
      <c r="D214" s="797"/>
    </row>
    <row r="215" spans="1:4" s="698" customFormat="1" ht="19.5" customHeight="1">
      <c r="A215" s="482">
        <v>2079903</v>
      </c>
      <c r="B215" s="482" t="s">
        <v>348</v>
      </c>
      <c r="C215" s="796">
        <v>672</v>
      </c>
      <c r="D215" s="797"/>
    </row>
    <row r="216" spans="1:4" s="698" customFormat="1" ht="19.5" customHeight="1">
      <c r="A216" s="482">
        <v>2079999</v>
      </c>
      <c r="B216" s="482" t="s">
        <v>349</v>
      </c>
      <c r="C216" s="796">
        <v>128</v>
      </c>
      <c r="D216" s="797"/>
    </row>
    <row r="217" spans="1:4" s="783" customFormat="1" ht="19.5" customHeight="1">
      <c r="A217" s="482">
        <v>208</v>
      </c>
      <c r="B217" s="482" t="s">
        <v>350</v>
      </c>
      <c r="C217" s="796">
        <f>C218+C229+0+C234+C241+C243+C251+C255+C261+C267+C273+0+C277+0+0+C280+0+0+C282+0+C288</f>
        <v>35492</v>
      </c>
      <c r="D217" s="797"/>
    </row>
    <row r="218" spans="1:4" s="698" customFormat="1" ht="19.5" customHeight="1">
      <c r="A218" s="482">
        <v>20801</v>
      </c>
      <c r="B218" s="482" t="s">
        <v>351</v>
      </c>
      <c r="C218" s="796">
        <f>SUM(C219:C228)</f>
        <v>2218</v>
      </c>
      <c r="D218" s="797"/>
    </row>
    <row r="219" spans="1:4" s="698" customFormat="1" ht="19.5" customHeight="1">
      <c r="A219" s="482">
        <v>2080101</v>
      </c>
      <c r="B219" s="482" t="s">
        <v>190</v>
      </c>
      <c r="C219" s="796">
        <v>503</v>
      </c>
      <c r="D219" s="797"/>
    </row>
    <row r="220" spans="1:4" s="698" customFormat="1" ht="19.5" customHeight="1">
      <c r="A220" s="482">
        <v>2080102</v>
      </c>
      <c r="B220" s="482" t="s">
        <v>191</v>
      </c>
      <c r="C220" s="796">
        <v>26</v>
      </c>
      <c r="D220" s="797"/>
    </row>
    <row r="221" spans="1:4" s="698" customFormat="1" ht="19.5" customHeight="1">
      <c r="A221" s="482">
        <v>2080105</v>
      </c>
      <c r="B221" s="482" t="s">
        <v>352</v>
      </c>
      <c r="C221" s="796">
        <v>136</v>
      </c>
      <c r="D221" s="797"/>
    </row>
    <row r="222" spans="1:4" s="698" customFormat="1" ht="19.5" customHeight="1">
      <c r="A222" s="482">
        <v>2080106</v>
      </c>
      <c r="B222" s="482" t="s">
        <v>353</v>
      </c>
      <c r="C222" s="796">
        <v>162</v>
      </c>
      <c r="D222" s="797"/>
    </row>
    <row r="223" spans="1:4" s="698" customFormat="1" ht="19.5" customHeight="1">
      <c r="A223" s="482">
        <v>2080108</v>
      </c>
      <c r="B223" s="482" t="s">
        <v>216</v>
      </c>
      <c r="C223" s="796">
        <v>100</v>
      </c>
      <c r="D223" s="797"/>
    </row>
    <row r="224" spans="1:4" s="698" customFormat="1" ht="19.5" customHeight="1">
      <c r="A224" s="482">
        <v>2080109</v>
      </c>
      <c r="B224" s="482" t="s">
        <v>354</v>
      </c>
      <c r="C224" s="796">
        <v>478</v>
      </c>
      <c r="D224" s="797"/>
    </row>
    <row r="225" spans="1:4" s="698" customFormat="1" ht="19.5" customHeight="1">
      <c r="A225" s="482">
        <v>2080111</v>
      </c>
      <c r="B225" s="482" t="s">
        <v>355</v>
      </c>
      <c r="C225" s="796">
        <v>334</v>
      </c>
      <c r="D225" s="797"/>
    </row>
    <row r="226" spans="1:4" s="698" customFormat="1" ht="19.5" customHeight="1">
      <c r="A226" s="482">
        <v>2080112</v>
      </c>
      <c r="B226" s="482" t="s">
        <v>356</v>
      </c>
      <c r="C226" s="796">
        <v>50</v>
      </c>
      <c r="D226" s="797"/>
    </row>
    <row r="227" spans="1:4" s="698" customFormat="1" ht="19.5" customHeight="1">
      <c r="A227" s="482">
        <v>2080116</v>
      </c>
      <c r="B227" s="482" t="s">
        <v>357</v>
      </c>
      <c r="C227" s="796">
        <v>330</v>
      </c>
      <c r="D227" s="797"/>
    </row>
    <row r="228" spans="1:4" s="698" customFormat="1" ht="19.5" customHeight="1">
      <c r="A228" s="482">
        <v>2080199</v>
      </c>
      <c r="B228" s="482" t="s">
        <v>358</v>
      </c>
      <c r="C228" s="796">
        <v>99</v>
      </c>
      <c r="D228" s="797"/>
    </row>
    <row r="229" spans="1:4" s="698" customFormat="1" ht="19.5" customHeight="1">
      <c r="A229" s="482">
        <v>20802</v>
      </c>
      <c r="B229" s="482" t="s">
        <v>359</v>
      </c>
      <c r="C229" s="796">
        <f>SUM(C230:C233)</f>
        <v>581</v>
      </c>
      <c r="D229" s="797"/>
    </row>
    <row r="230" spans="1:4" s="698" customFormat="1" ht="19.5" customHeight="1">
      <c r="A230" s="482">
        <v>2080201</v>
      </c>
      <c r="B230" s="482" t="s">
        <v>190</v>
      </c>
      <c r="C230" s="796">
        <v>381</v>
      </c>
      <c r="D230" s="797"/>
    </row>
    <row r="231" spans="1:4" s="698" customFormat="1" ht="19.5" customHeight="1">
      <c r="A231" s="482">
        <v>2080202</v>
      </c>
      <c r="B231" s="482" t="s">
        <v>191</v>
      </c>
      <c r="C231" s="796">
        <v>119</v>
      </c>
      <c r="D231" s="797"/>
    </row>
    <row r="232" spans="1:4" s="698" customFormat="1" ht="19.5" customHeight="1">
      <c r="A232" s="482">
        <v>2080207</v>
      </c>
      <c r="B232" s="482" t="s">
        <v>360</v>
      </c>
      <c r="C232" s="796">
        <v>29</v>
      </c>
      <c r="D232" s="797"/>
    </row>
    <row r="233" spans="1:4" s="698" customFormat="1" ht="19.5" customHeight="1">
      <c r="A233" s="482">
        <v>2080299</v>
      </c>
      <c r="B233" s="482" t="s">
        <v>361</v>
      </c>
      <c r="C233" s="796">
        <v>52</v>
      </c>
      <c r="D233" s="797"/>
    </row>
    <row r="234" spans="1:4" s="698" customFormat="1" ht="19.5" customHeight="1">
      <c r="A234" s="482">
        <v>20805</v>
      </c>
      <c r="B234" s="482" t="s">
        <v>362</v>
      </c>
      <c r="C234" s="796">
        <f>SUM(C235:C240)</f>
        <v>25279</v>
      </c>
      <c r="D234" s="797"/>
    </row>
    <row r="235" spans="1:4" s="698" customFormat="1" ht="19.5" customHeight="1">
      <c r="A235" s="482">
        <v>2080501</v>
      </c>
      <c r="B235" s="482" t="s">
        <v>363</v>
      </c>
      <c r="C235" s="796">
        <v>5812</v>
      </c>
      <c r="D235" s="797"/>
    </row>
    <row r="236" spans="1:4" s="698" customFormat="1" ht="19.5" customHeight="1">
      <c r="A236" s="482">
        <v>2080502</v>
      </c>
      <c r="B236" s="482" t="s">
        <v>364</v>
      </c>
      <c r="C236" s="796">
        <v>727</v>
      </c>
      <c r="D236" s="797"/>
    </row>
    <row r="237" spans="1:4" s="698" customFormat="1" ht="19.5" customHeight="1">
      <c r="A237" s="482">
        <v>2080503</v>
      </c>
      <c r="B237" s="482" t="s">
        <v>365</v>
      </c>
      <c r="C237" s="796">
        <v>407</v>
      </c>
      <c r="D237" s="797"/>
    </row>
    <row r="238" spans="1:4" s="698" customFormat="1" ht="19.5" customHeight="1">
      <c r="A238" s="482">
        <v>2080505</v>
      </c>
      <c r="B238" s="482" t="s">
        <v>366</v>
      </c>
      <c r="C238" s="796">
        <v>5582</v>
      </c>
      <c r="D238" s="797"/>
    </row>
    <row r="239" spans="1:4" s="698" customFormat="1" ht="19.5" customHeight="1">
      <c r="A239" s="482">
        <v>2080506</v>
      </c>
      <c r="B239" s="482" t="s">
        <v>367</v>
      </c>
      <c r="C239" s="796">
        <v>14</v>
      </c>
      <c r="D239" s="797"/>
    </row>
    <row r="240" spans="1:4" s="698" customFormat="1" ht="19.5" customHeight="1">
      <c r="A240" s="482">
        <v>2080507</v>
      </c>
      <c r="B240" s="482" t="s">
        <v>368</v>
      </c>
      <c r="C240" s="796">
        <v>12737</v>
      </c>
      <c r="D240" s="797"/>
    </row>
    <row r="241" spans="1:4" s="698" customFormat="1" ht="19.5" customHeight="1">
      <c r="A241" s="482">
        <v>20806</v>
      </c>
      <c r="B241" s="482" t="s">
        <v>369</v>
      </c>
      <c r="C241" s="796">
        <f>SUM(C242:C242)</f>
        <v>626</v>
      </c>
      <c r="D241" s="797"/>
    </row>
    <row r="242" spans="1:4" s="698" customFormat="1" ht="19.5" customHeight="1">
      <c r="A242" s="482">
        <v>2080601</v>
      </c>
      <c r="B242" s="482" t="s">
        <v>370</v>
      </c>
      <c r="C242" s="796">
        <v>626</v>
      </c>
      <c r="D242" s="797"/>
    </row>
    <row r="243" spans="1:4" s="698" customFormat="1" ht="19.5" customHeight="1">
      <c r="A243" s="482">
        <v>20807</v>
      </c>
      <c r="B243" s="482" t="s">
        <v>371</v>
      </c>
      <c r="C243" s="796">
        <f>SUM(C244:C250)</f>
        <v>1338</v>
      </c>
      <c r="D243" s="797"/>
    </row>
    <row r="244" spans="1:4" s="698" customFormat="1" ht="19.5" customHeight="1">
      <c r="A244" s="482">
        <v>2080701</v>
      </c>
      <c r="B244" s="482" t="s">
        <v>372</v>
      </c>
      <c r="C244" s="796">
        <v>64</v>
      </c>
      <c r="D244" s="797"/>
    </row>
    <row r="245" spans="1:4" s="698" customFormat="1" ht="19.5" customHeight="1">
      <c r="A245" s="482">
        <v>2080702</v>
      </c>
      <c r="B245" s="482" t="s">
        <v>373</v>
      </c>
      <c r="C245" s="796">
        <v>234</v>
      </c>
      <c r="D245" s="797"/>
    </row>
    <row r="246" spans="1:4" s="698" customFormat="1" ht="19.5" customHeight="1">
      <c r="A246" s="482">
        <v>2080704</v>
      </c>
      <c r="B246" s="482" t="s">
        <v>374</v>
      </c>
      <c r="C246" s="796">
        <v>100</v>
      </c>
      <c r="D246" s="797"/>
    </row>
    <row r="247" spans="1:4" s="698" customFormat="1" ht="19.5" customHeight="1">
      <c r="A247" s="482">
        <v>2080705</v>
      </c>
      <c r="B247" s="482" t="s">
        <v>375</v>
      </c>
      <c r="C247" s="796">
        <v>181</v>
      </c>
      <c r="D247" s="797"/>
    </row>
    <row r="248" spans="1:4" s="698" customFormat="1" ht="19.5" customHeight="1">
      <c r="A248" s="482">
        <v>2080711</v>
      </c>
      <c r="B248" s="482" t="s">
        <v>376</v>
      </c>
      <c r="C248" s="796">
        <v>81</v>
      </c>
      <c r="D248" s="797"/>
    </row>
    <row r="249" spans="1:4" s="698" customFormat="1" ht="19.5" customHeight="1">
      <c r="A249" s="482">
        <v>2080713</v>
      </c>
      <c r="B249" s="482" t="s">
        <v>377</v>
      </c>
      <c r="C249" s="796">
        <v>4</v>
      </c>
      <c r="D249" s="797"/>
    </row>
    <row r="250" spans="1:4" s="698" customFormat="1" ht="19.5" customHeight="1">
      <c r="A250" s="482">
        <v>2080799</v>
      </c>
      <c r="B250" s="482" t="s">
        <v>378</v>
      </c>
      <c r="C250" s="796">
        <v>674</v>
      </c>
      <c r="D250" s="797"/>
    </row>
    <row r="251" spans="1:4" s="698" customFormat="1" ht="19.5" customHeight="1">
      <c r="A251" s="482">
        <v>20808</v>
      </c>
      <c r="B251" s="482" t="s">
        <v>379</v>
      </c>
      <c r="C251" s="796">
        <f>SUM(C252:C254)</f>
        <v>150</v>
      </c>
      <c r="D251" s="797"/>
    </row>
    <row r="252" spans="1:4" s="698" customFormat="1" ht="19.5" customHeight="1">
      <c r="A252" s="482">
        <v>2080802</v>
      </c>
      <c r="B252" s="482" t="s">
        <v>380</v>
      </c>
      <c r="C252" s="796">
        <v>145</v>
      </c>
      <c r="D252" s="797"/>
    </row>
    <row r="253" spans="1:4" s="698" customFormat="1" ht="19.5" customHeight="1">
      <c r="A253" s="482">
        <v>2080808</v>
      </c>
      <c r="B253" s="482" t="s">
        <v>381</v>
      </c>
      <c r="C253" s="796">
        <v>2</v>
      </c>
      <c r="D253" s="797"/>
    </row>
    <row r="254" spans="1:4" s="698" customFormat="1" ht="19.5" customHeight="1">
      <c r="A254" s="482">
        <v>2080899</v>
      </c>
      <c r="B254" s="482" t="s">
        <v>382</v>
      </c>
      <c r="C254" s="796">
        <v>3</v>
      </c>
      <c r="D254" s="797"/>
    </row>
    <row r="255" spans="1:4" s="698" customFormat="1" ht="19.5" customHeight="1">
      <c r="A255" s="482">
        <v>20809</v>
      </c>
      <c r="B255" s="482" t="s">
        <v>383</v>
      </c>
      <c r="C255" s="796">
        <f>SUM(C256:C260)</f>
        <v>2112</v>
      </c>
      <c r="D255" s="797"/>
    </row>
    <row r="256" spans="1:4" s="698" customFormat="1" ht="19.5" customHeight="1">
      <c r="A256" s="482">
        <v>2080901</v>
      </c>
      <c r="B256" s="482" t="s">
        <v>384</v>
      </c>
      <c r="C256" s="796">
        <v>11</v>
      </c>
      <c r="D256" s="797"/>
    </row>
    <row r="257" spans="1:4" s="698" customFormat="1" ht="19.5" customHeight="1">
      <c r="A257" s="482">
        <v>2080902</v>
      </c>
      <c r="B257" s="482" t="s">
        <v>385</v>
      </c>
      <c r="C257" s="796">
        <v>1005</v>
      </c>
      <c r="D257" s="797"/>
    </row>
    <row r="258" spans="1:4" s="698" customFormat="1" ht="19.5" customHeight="1">
      <c r="A258" s="482">
        <v>2080903</v>
      </c>
      <c r="B258" s="482" t="s">
        <v>386</v>
      </c>
      <c r="C258" s="796">
        <v>54</v>
      </c>
      <c r="D258" s="797"/>
    </row>
    <row r="259" spans="1:4" s="698" customFormat="1" ht="19.5" customHeight="1">
      <c r="A259" s="482">
        <v>2080905</v>
      </c>
      <c r="B259" s="482" t="s">
        <v>387</v>
      </c>
      <c r="C259" s="796">
        <v>814</v>
      </c>
      <c r="D259" s="797"/>
    </row>
    <row r="260" spans="1:4" s="698" customFormat="1" ht="19.5" customHeight="1">
      <c r="A260" s="482">
        <v>2080999</v>
      </c>
      <c r="B260" s="482" t="s">
        <v>388</v>
      </c>
      <c r="C260" s="796">
        <v>228</v>
      </c>
      <c r="D260" s="797"/>
    </row>
    <row r="261" spans="1:4" s="698" customFormat="1" ht="19.5" customHeight="1">
      <c r="A261" s="482">
        <v>20810</v>
      </c>
      <c r="B261" s="482" t="s">
        <v>389</v>
      </c>
      <c r="C261" s="796">
        <f>SUM(C262:C266)</f>
        <v>644</v>
      </c>
      <c r="D261" s="797"/>
    </row>
    <row r="262" spans="1:4" s="698" customFormat="1" ht="19.5" customHeight="1">
      <c r="A262" s="482">
        <v>2081001</v>
      </c>
      <c r="B262" s="482" t="s">
        <v>390</v>
      </c>
      <c r="C262" s="796">
        <v>64</v>
      </c>
      <c r="D262" s="797"/>
    </row>
    <row r="263" spans="1:4" s="698" customFormat="1" ht="19.5" customHeight="1">
      <c r="A263" s="482">
        <v>2081002</v>
      </c>
      <c r="B263" s="482" t="s">
        <v>391</v>
      </c>
      <c r="C263" s="796">
        <v>6</v>
      </c>
      <c r="D263" s="797"/>
    </row>
    <row r="264" spans="1:4" s="698" customFormat="1" ht="19.5" customHeight="1">
      <c r="A264" s="482">
        <v>2081004</v>
      </c>
      <c r="B264" s="482" t="s">
        <v>392</v>
      </c>
      <c r="C264" s="796">
        <v>25</v>
      </c>
      <c r="D264" s="797"/>
    </row>
    <row r="265" spans="1:4" s="698" customFormat="1" ht="19.5" customHeight="1">
      <c r="A265" s="482">
        <v>2081005</v>
      </c>
      <c r="B265" s="482" t="s">
        <v>393</v>
      </c>
      <c r="C265" s="796">
        <v>189</v>
      </c>
      <c r="D265" s="797"/>
    </row>
    <row r="266" spans="1:4" s="698" customFormat="1" ht="19.5" customHeight="1">
      <c r="A266" s="482">
        <v>2081006</v>
      </c>
      <c r="B266" s="482" t="s">
        <v>394</v>
      </c>
      <c r="C266" s="796">
        <v>360</v>
      </c>
      <c r="D266" s="797"/>
    </row>
    <row r="267" spans="1:4" s="698" customFormat="1" ht="19.5" customHeight="1">
      <c r="A267" s="482">
        <v>20811</v>
      </c>
      <c r="B267" s="482" t="s">
        <v>395</v>
      </c>
      <c r="C267" s="796">
        <f>SUM(C268:C272)</f>
        <v>1130</v>
      </c>
      <c r="D267" s="797"/>
    </row>
    <row r="268" spans="1:4" s="698" customFormat="1" ht="19.5" customHeight="1">
      <c r="A268" s="482">
        <v>2081101</v>
      </c>
      <c r="B268" s="482" t="s">
        <v>190</v>
      </c>
      <c r="C268" s="796">
        <v>126</v>
      </c>
      <c r="D268" s="797"/>
    </row>
    <row r="269" spans="1:4" s="698" customFormat="1" ht="19.5" customHeight="1">
      <c r="A269" s="482">
        <v>2081104</v>
      </c>
      <c r="B269" s="482" t="s">
        <v>396</v>
      </c>
      <c r="C269" s="796">
        <v>190</v>
      </c>
      <c r="D269" s="797"/>
    </row>
    <row r="270" spans="1:4" s="698" customFormat="1" ht="19.5" customHeight="1">
      <c r="A270" s="482">
        <v>2081105</v>
      </c>
      <c r="B270" s="482" t="s">
        <v>397</v>
      </c>
      <c r="C270" s="796">
        <v>332</v>
      </c>
      <c r="D270" s="797"/>
    </row>
    <row r="271" spans="1:4" s="698" customFormat="1" ht="19.5" customHeight="1">
      <c r="A271" s="482">
        <v>2081106</v>
      </c>
      <c r="B271" s="482" t="s">
        <v>398</v>
      </c>
      <c r="C271" s="796">
        <v>55</v>
      </c>
      <c r="D271" s="797"/>
    </row>
    <row r="272" spans="1:4" s="698" customFormat="1" ht="19.5" customHeight="1">
      <c r="A272" s="482">
        <v>2081199</v>
      </c>
      <c r="B272" s="482" t="s">
        <v>399</v>
      </c>
      <c r="C272" s="796">
        <v>427</v>
      </c>
      <c r="D272" s="797"/>
    </row>
    <row r="273" spans="1:4" s="698" customFormat="1" ht="19.5" customHeight="1">
      <c r="A273" s="482">
        <v>20816</v>
      </c>
      <c r="B273" s="482" t="s">
        <v>400</v>
      </c>
      <c r="C273" s="796">
        <f>SUM(C274:C276)</f>
        <v>104</v>
      </c>
      <c r="D273" s="797"/>
    </row>
    <row r="274" spans="1:4" s="698" customFormat="1" ht="19.5" customHeight="1">
      <c r="A274" s="482">
        <v>2081601</v>
      </c>
      <c r="B274" s="482" t="s">
        <v>190</v>
      </c>
      <c r="C274" s="796">
        <v>89</v>
      </c>
      <c r="D274" s="797"/>
    </row>
    <row r="275" spans="1:4" s="698" customFormat="1" ht="19.5" customHeight="1">
      <c r="A275" s="482">
        <v>2081602</v>
      </c>
      <c r="B275" s="482" t="s">
        <v>191</v>
      </c>
      <c r="C275" s="796">
        <v>3</v>
      </c>
      <c r="D275" s="797"/>
    </row>
    <row r="276" spans="1:4" s="698" customFormat="1" ht="19.5" customHeight="1">
      <c r="A276" s="482">
        <v>2081699</v>
      </c>
      <c r="B276" s="482" t="s">
        <v>401</v>
      </c>
      <c r="C276" s="796">
        <v>12</v>
      </c>
      <c r="D276" s="797"/>
    </row>
    <row r="277" spans="1:4" s="698" customFormat="1" ht="19.5" customHeight="1">
      <c r="A277" s="482">
        <v>20820</v>
      </c>
      <c r="B277" s="482" t="s">
        <v>402</v>
      </c>
      <c r="C277" s="796">
        <f>SUM(C278:C279)</f>
        <v>134</v>
      </c>
      <c r="D277" s="797"/>
    </row>
    <row r="278" spans="1:4" s="698" customFormat="1" ht="19.5" customHeight="1">
      <c r="A278" s="482">
        <v>2082001</v>
      </c>
      <c r="B278" s="482" t="s">
        <v>403</v>
      </c>
      <c r="C278" s="796">
        <v>8</v>
      </c>
      <c r="D278" s="797"/>
    </row>
    <row r="279" spans="1:4" s="698" customFormat="1" ht="19.5" customHeight="1">
      <c r="A279" s="482">
        <v>2082002</v>
      </c>
      <c r="B279" s="482" t="s">
        <v>404</v>
      </c>
      <c r="C279" s="796">
        <v>126</v>
      </c>
      <c r="D279" s="797"/>
    </row>
    <row r="280" spans="1:4" s="698" customFormat="1" ht="19.5" customHeight="1">
      <c r="A280" s="482">
        <v>20825</v>
      </c>
      <c r="B280" s="482" t="s">
        <v>405</v>
      </c>
      <c r="C280" s="796">
        <f>SUM(C281:C281)</f>
        <v>76</v>
      </c>
      <c r="D280" s="797"/>
    </row>
    <row r="281" spans="1:4" s="698" customFormat="1" ht="19.5" customHeight="1">
      <c r="A281" s="482">
        <v>2082501</v>
      </c>
      <c r="B281" s="482" t="s">
        <v>406</v>
      </c>
      <c r="C281" s="796">
        <v>76</v>
      </c>
      <c r="D281" s="797"/>
    </row>
    <row r="282" spans="1:4" s="698" customFormat="1" ht="19.5" customHeight="1">
      <c r="A282" s="482">
        <v>20828</v>
      </c>
      <c r="B282" s="482" t="s">
        <v>407</v>
      </c>
      <c r="C282" s="796">
        <f>SUM(C283:C287)</f>
        <v>522</v>
      </c>
      <c r="D282" s="797"/>
    </row>
    <row r="283" spans="1:4" s="698" customFormat="1" ht="19.5" customHeight="1">
      <c r="A283" s="482">
        <v>2082801</v>
      </c>
      <c r="B283" s="482" t="s">
        <v>190</v>
      </c>
      <c r="C283" s="796">
        <v>340</v>
      </c>
      <c r="D283" s="797"/>
    </row>
    <row r="284" spans="1:4" s="698" customFormat="1" ht="19.5" customHeight="1">
      <c r="A284" s="482">
        <v>2082802</v>
      </c>
      <c r="B284" s="482" t="s">
        <v>191</v>
      </c>
      <c r="C284" s="796">
        <v>21</v>
      </c>
      <c r="D284" s="797"/>
    </row>
    <row r="285" spans="1:4" s="698" customFormat="1" ht="19.5" customHeight="1">
      <c r="A285" s="482">
        <v>2082804</v>
      </c>
      <c r="B285" s="482" t="s">
        <v>408</v>
      </c>
      <c r="C285" s="796">
        <v>58</v>
      </c>
      <c r="D285" s="797"/>
    </row>
    <row r="286" spans="1:4" s="698" customFormat="1" ht="19.5" customHeight="1">
      <c r="A286" s="482">
        <v>2082850</v>
      </c>
      <c r="B286" s="482" t="s">
        <v>205</v>
      </c>
      <c r="C286" s="796">
        <v>83</v>
      </c>
      <c r="D286" s="797"/>
    </row>
    <row r="287" spans="1:4" s="698" customFormat="1" ht="19.5" customHeight="1">
      <c r="A287" s="482">
        <v>2082899</v>
      </c>
      <c r="B287" s="482" t="s">
        <v>409</v>
      </c>
      <c r="C287" s="796">
        <v>20</v>
      </c>
      <c r="D287" s="797"/>
    </row>
    <row r="288" spans="1:4" s="698" customFormat="1" ht="19.5" customHeight="1">
      <c r="A288" s="482">
        <v>20899</v>
      </c>
      <c r="B288" s="482" t="s">
        <v>410</v>
      </c>
      <c r="C288" s="796">
        <f>C289</f>
        <v>578</v>
      </c>
      <c r="D288" s="797"/>
    </row>
    <row r="289" spans="1:4" s="698" customFormat="1" ht="19.5" customHeight="1">
      <c r="A289" s="482">
        <v>2089999</v>
      </c>
      <c r="B289" s="482" t="s">
        <v>411</v>
      </c>
      <c r="C289" s="796">
        <v>578</v>
      </c>
      <c r="D289" s="797"/>
    </row>
    <row r="290" spans="1:4" s="783" customFormat="1" ht="19.5" customHeight="1">
      <c r="A290" s="482">
        <v>210</v>
      </c>
      <c r="B290" s="482" t="s">
        <v>412</v>
      </c>
      <c r="C290" s="796">
        <f>C291+C295+C300+C302+C311+C314+C318+C323+C325+0+C328+C334+C336</f>
        <v>112167</v>
      </c>
      <c r="D290" s="797"/>
    </row>
    <row r="291" spans="1:4" s="698" customFormat="1" ht="19.5" customHeight="1">
      <c r="A291" s="482">
        <v>21001</v>
      </c>
      <c r="B291" s="482" t="s">
        <v>413</v>
      </c>
      <c r="C291" s="796">
        <f>SUM(C292:C294)</f>
        <v>579</v>
      </c>
      <c r="D291" s="797"/>
    </row>
    <row r="292" spans="1:4" s="698" customFormat="1" ht="19.5" customHeight="1">
      <c r="A292" s="482">
        <v>2100101</v>
      </c>
      <c r="B292" s="482" t="s">
        <v>190</v>
      </c>
      <c r="C292" s="796">
        <v>542</v>
      </c>
      <c r="D292" s="797"/>
    </row>
    <row r="293" spans="1:4" s="698" customFormat="1" ht="19.5" customHeight="1">
      <c r="A293" s="482">
        <v>2100102</v>
      </c>
      <c r="B293" s="482" t="s">
        <v>191</v>
      </c>
      <c r="C293" s="796">
        <v>4</v>
      </c>
      <c r="D293" s="797"/>
    </row>
    <row r="294" spans="1:4" s="698" customFormat="1" ht="19.5" customHeight="1">
      <c r="A294" s="482">
        <v>2100199</v>
      </c>
      <c r="B294" s="482" t="s">
        <v>414</v>
      </c>
      <c r="C294" s="796">
        <v>33</v>
      </c>
      <c r="D294" s="797"/>
    </row>
    <row r="295" spans="1:4" s="698" customFormat="1" ht="19.5" customHeight="1">
      <c r="A295" s="482">
        <v>21002</v>
      </c>
      <c r="B295" s="482" t="s">
        <v>415</v>
      </c>
      <c r="C295" s="796">
        <f>SUM(C296:C299)</f>
        <v>11642</v>
      </c>
      <c r="D295" s="797"/>
    </row>
    <row r="296" spans="1:4" s="698" customFormat="1" ht="19.5" customHeight="1">
      <c r="A296" s="482">
        <v>2100201</v>
      </c>
      <c r="B296" s="482" t="s">
        <v>416</v>
      </c>
      <c r="C296" s="796">
        <v>220</v>
      </c>
      <c r="D296" s="797"/>
    </row>
    <row r="297" spans="1:4" s="698" customFormat="1" ht="19.5" customHeight="1">
      <c r="A297" s="482">
        <v>2100202</v>
      </c>
      <c r="B297" s="482" t="s">
        <v>417</v>
      </c>
      <c r="C297" s="796">
        <v>8838</v>
      </c>
      <c r="D297" s="797"/>
    </row>
    <row r="298" spans="1:4" s="698" customFormat="1" ht="19.5" customHeight="1">
      <c r="A298" s="482">
        <v>2100206</v>
      </c>
      <c r="B298" s="482" t="s">
        <v>418</v>
      </c>
      <c r="C298" s="796">
        <v>1827</v>
      </c>
      <c r="D298" s="797"/>
    </row>
    <row r="299" spans="1:4" s="698" customFormat="1" ht="19.5" customHeight="1">
      <c r="A299" s="482">
        <v>2100299</v>
      </c>
      <c r="B299" s="482" t="s">
        <v>419</v>
      </c>
      <c r="C299" s="796">
        <v>757</v>
      </c>
      <c r="D299" s="797"/>
    </row>
    <row r="300" spans="1:4" s="698" customFormat="1" ht="19.5" customHeight="1">
      <c r="A300" s="482">
        <v>21003</v>
      </c>
      <c r="B300" s="482" t="s">
        <v>420</v>
      </c>
      <c r="C300" s="796">
        <f>SUM(C301:C301)</f>
        <v>85</v>
      </c>
      <c r="D300" s="797"/>
    </row>
    <row r="301" spans="1:4" s="698" customFormat="1" ht="19.5" customHeight="1">
      <c r="A301" s="482">
        <v>2100399</v>
      </c>
      <c r="B301" s="482" t="s">
        <v>421</v>
      </c>
      <c r="C301" s="796">
        <v>85</v>
      </c>
      <c r="D301" s="797"/>
    </row>
    <row r="302" spans="1:4" s="698" customFormat="1" ht="19.5" customHeight="1">
      <c r="A302" s="482">
        <v>21004</v>
      </c>
      <c r="B302" s="482" t="s">
        <v>422</v>
      </c>
      <c r="C302" s="796">
        <f>SUM(C303:C310)</f>
        <v>5062</v>
      </c>
      <c r="D302" s="797"/>
    </row>
    <row r="303" spans="1:4" s="698" customFormat="1" ht="19.5" customHeight="1">
      <c r="A303" s="482">
        <v>2100401</v>
      </c>
      <c r="B303" s="482" t="s">
        <v>423</v>
      </c>
      <c r="C303" s="796">
        <v>2003</v>
      </c>
      <c r="D303" s="797"/>
    </row>
    <row r="304" spans="1:4" s="698" customFormat="1" ht="19.5" customHeight="1">
      <c r="A304" s="482">
        <v>2100402</v>
      </c>
      <c r="B304" s="482" t="s">
        <v>424</v>
      </c>
      <c r="C304" s="796">
        <v>268</v>
      </c>
      <c r="D304" s="797"/>
    </row>
    <row r="305" spans="1:4" s="698" customFormat="1" ht="19.5" customHeight="1">
      <c r="A305" s="482">
        <v>2100405</v>
      </c>
      <c r="B305" s="482" t="s">
        <v>425</v>
      </c>
      <c r="C305" s="796">
        <v>142</v>
      </c>
      <c r="D305" s="797"/>
    </row>
    <row r="306" spans="1:4" s="698" customFormat="1" ht="19.5" customHeight="1">
      <c r="A306" s="482">
        <v>2100406</v>
      </c>
      <c r="B306" s="482" t="s">
        <v>426</v>
      </c>
      <c r="C306" s="796">
        <v>285</v>
      </c>
      <c r="D306" s="797"/>
    </row>
    <row r="307" spans="1:4" s="698" customFormat="1" ht="19.5" customHeight="1">
      <c r="A307" s="482">
        <v>2100408</v>
      </c>
      <c r="B307" s="482" t="s">
        <v>427</v>
      </c>
      <c r="C307" s="796">
        <v>167</v>
      </c>
      <c r="D307" s="797"/>
    </row>
    <row r="308" spans="1:4" s="698" customFormat="1" ht="19.5" customHeight="1">
      <c r="A308" s="482">
        <v>2100409</v>
      </c>
      <c r="B308" s="482" t="s">
        <v>428</v>
      </c>
      <c r="C308" s="796">
        <v>718</v>
      </c>
      <c r="D308" s="797"/>
    </row>
    <row r="309" spans="1:4" s="698" customFormat="1" ht="19.5" customHeight="1">
      <c r="A309" s="482">
        <v>2100410</v>
      </c>
      <c r="B309" s="482" t="s">
        <v>429</v>
      </c>
      <c r="C309" s="796">
        <v>1407</v>
      </c>
      <c r="D309" s="797"/>
    </row>
    <row r="310" spans="1:4" s="698" customFormat="1" ht="19.5" customHeight="1">
      <c r="A310" s="482">
        <v>2100499</v>
      </c>
      <c r="B310" s="482" t="s">
        <v>430</v>
      </c>
      <c r="C310" s="796">
        <v>72</v>
      </c>
      <c r="D310" s="797"/>
    </row>
    <row r="311" spans="1:4" s="698" customFormat="1" ht="19.5" customHeight="1">
      <c r="A311" s="482">
        <v>21006</v>
      </c>
      <c r="B311" s="482" t="s">
        <v>431</v>
      </c>
      <c r="C311" s="796">
        <f>SUM(C312:C313)</f>
        <v>31</v>
      </c>
      <c r="D311" s="797"/>
    </row>
    <row r="312" spans="1:4" s="698" customFormat="1" ht="19.5" customHeight="1">
      <c r="A312" s="482">
        <v>2100601</v>
      </c>
      <c r="B312" s="482" t="s">
        <v>432</v>
      </c>
      <c r="C312" s="796">
        <v>30</v>
      </c>
      <c r="D312" s="797"/>
    </row>
    <row r="313" spans="1:4" s="698" customFormat="1" ht="19.5" customHeight="1">
      <c r="A313" s="482">
        <v>2100699</v>
      </c>
      <c r="B313" s="482" t="s">
        <v>433</v>
      </c>
      <c r="C313" s="796">
        <v>1</v>
      </c>
      <c r="D313" s="797"/>
    </row>
    <row r="314" spans="1:4" s="698" customFormat="1" ht="19.5" customHeight="1">
      <c r="A314" s="482">
        <v>21007</v>
      </c>
      <c r="B314" s="482" t="s">
        <v>434</v>
      </c>
      <c r="C314" s="796">
        <f>SUM(C315:C317)</f>
        <v>171</v>
      </c>
      <c r="D314" s="797"/>
    </row>
    <row r="315" spans="1:4" s="698" customFormat="1" ht="19.5" customHeight="1">
      <c r="A315" s="482">
        <v>2100716</v>
      </c>
      <c r="B315" s="482" t="s">
        <v>435</v>
      </c>
      <c r="C315" s="796">
        <v>27</v>
      </c>
      <c r="D315" s="797"/>
    </row>
    <row r="316" spans="1:4" s="698" customFormat="1" ht="19.5" customHeight="1">
      <c r="A316" s="482">
        <v>2100717</v>
      </c>
      <c r="B316" s="482" t="s">
        <v>436</v>
      </c>
      <c r="C316" s="796">
        <v>4</v>
      </c>
      <c r="D316" s="797"/>
    </row>
    <row r="317" spans="1:4" s="698" customFormat="1" ht="19.5" customHeight="1">
      <c r="A317" s="482">
        <v>2100799</v>
      </c>
      <c r="B317" s="482" t="s">
        <v>437</v>
      </c>
      <c r="C317" s="796">
        <v>140</v>
      </c>
      <c r="D317" s="797"/>
    </row>
    <row r="318" spans="1:4" s="698" customFormat="1" ht="19.5" customHeight="1">
      <c r="A318" s="482">
        <v>21011</v>
      </c>
      <c r="B318" s="482" t="s">
        <v>438</v>
      </c>
      <c r="C318" s="796">
        <f>SUM(C319:C322)</f>
        <v>4020</v>
      </c>
      <c r="D318" s="797"/>
    </row>
    <row r="319" spans="1:4" s="698" customFormat="1" ht="19.5" customHeight="1">
      <c r="A319" s="482">
        <v>2101101</v>
      </c>
      <c r="B319" s="482" t="s">
        <v>439</v>
      </c>
      <c r="C319" s="796">
        <v>1893</v>
      </c>
      <c r="D319" s="797"/>
    </row>
    <row r="320" spans="1:4" s="698" customFormat="1" ht="19.5" customHeight="1">
      <c r="A320" s="482">
        <v>2101102</v>
      </c>
      <c r="B320" s="482" t="s">
        <v>440</v>
      </c>
      <c r="C320" s="796">
        <v>893</v>
      </c>
      <c r="D320" s="797"/>
    </row>
    <row r="321" spans="1:4" s="698" customFormat="1" ht="19.5" customHeight="1">
      <c r="A321" s="482">
        <v>2101103</v>
      </c>
      <c r="B321" s="482" t="s">
        <v>441</v>
      </c>
      <c r="C321" s="796">
        <v>1209</v>
      </c>
      <c r="D321" s="797"/>
    </row>
    <row r="322" spans="1:4" s="698" customFormat="1" ht="19.5" customHeight="1">
      <c r="A322" s="482">
        <v>2101199</v>
      </c>
      <c r="B322" s="482" t="s">
        <v>442</v>
      </c>
      <c r="C322" s="796">
        <v>25</v>
      </c>
      <c r="D322" s="797"/>
    </row>
    <row r="323" spans="1:4" s="698" customFormat="1" ht="19.5" customHeight="1">
      <c r="A323" s="482">
        <v>21012</v>
      </c>
      <c r="B323" s="482" t="s">
        <v>443</v>
      </c>
      <c r="C323" s="796">
        <f>SUM(C324:C324)</f>
        <v>88930</v>
      </c>
      <c r="D323" s="797"/>
    </row>
    <row r="324" spans="1:4" s="698" customFormat="1" ht="19.5" customHeight="1">
      <c r="A324" s="482">
        <v>2101202</v>
      </c>
      <c r="B324" s="482" t="s">
        <v>444</v>
      </c>
      <c r="C324" s="796">
        <v>88930</v>
      </c>
      <c r="D324" s="797"/>
    </row>
    <row r="325" spans="1:4" s="698" customFormat="1" ht="19.5" customHeight="1">
      <c r="A325" s="482">
        <v>21013</v>
      </c>
      <c r="B325" s="482" t="s">
        <v>445</v>
      </c>
      <c r="C325" s="796">
        <f>SUM(C326:C327)</f>
        <v>123</v>
      </c>
      <c r="D325" s="797"/>
    </row>
    <row r="326" spans="1:4" s="698" customFormat="1" ht="19.5" customHeight="1">
      <c r="A326" s="482">
        <v>2101302</v>
      </c>
      <c r="B326" s="482" t="s">
        <v>446</v>
      </c>
      <c r="C326" s="796">
        <v>73</v>
      </c>
      <c r="D326" s="797"/>
    </row>
    <row r="327" spans="1:4" s="698" customFormat="1" ht="19.5" customHeight="1">
      <c r="A327" s="482">
        <v>2101399</v>
      </c>
      <c r="B327" s="482" t="s">
        <v>447</v>
      </c>
      <c r="C327" s="796">
        <v>50</v>
      </c>
      <c r="D327" s="797"/>
    </row>
    <row r="328" spans="1:4" s="698" customFormat="1" ht="19.5" customHeight="1">
      <c r="A328" s="482">
        <v>21015</v>
      </c>
      <c r="B328" s="482" t="s">
        <v>448</v>
      </c>
      <c r="C328" s="796">
        <f>SUM(C329:C333)</f>
        <v>710</v>
      </c>
      <c r="D328" s="797"/>
    </row>
    <row r="329" spans="1:4" s="698" customFormat="1" ht="19.5" customHeight="1">
      <c r="A329" s="482">
        <v>2101501</v>
      </c>
      <c r="B329" s="482" t="s">
        <v>190</v>
      </c>
      <c r="C329" s="796">
        <v>416</v>
      </c>
      <c r="D329" s="797"/>
    </row>
    <row r="330" spans="1:4" s="698" customFormat="1" ht="19.5" customHeight="1">
      <c r="A330" s="482">
        <v>2101505</v>
      </c>
      <c r="B330" s="482" t="s">
        <v>449</v>
      </c>
      <c r="C330" s="796">
        <v>70</v>
      </c>
      <c r="D330" s="797"/>
    </row>
    <row r="331" spans="1:4" s="698" customFormat="1" ht="19.5" customHeight="1">
      <c r="A331" s="482">
        <v>2101506</v>
      </c>
      <c r="B331" s="482" t="s">
        <v>450</v>
      </c>
      <c r="C331" s="796">
        <v>92</v>
      </c>
      <c r="D331" s="797"/>
    </row>
    <row r="332" spans="1:4" s="698" customFormat="1" ht="19.5" customHeight="1">
      <c r="A332" s="482">
        <v>2101550</v>
      </c>
      <c r="B332" s="482" t="s">
        <v>205</v>
      </c>
      <c r="C332" s="796">
        <v>5</v>
      </c>
      <c r="D332" s="797"/>
    </row>
    <row r="333" spans="1:4" s="698" customFormat="1" ht="19.5" customHeight="1">
      <c r="A333" s="482">
        <v>2101599</v>
      </c>
      <c r="B333" s="482" t="s">
        <v>451</v>
      </c>
      <c r="C333" s="796">
        <v>127</v>
      </c>
      <c r="D333" s="797"/>
    </row>
    <row r="334" spans="1:4" s="698" customFormat="1" ht="19.5" customHeight="1">
      <c r="A334" s="482">
        <v>21016</v>
      </c>
      <c r="B334" s="482" t="s">
        <v>452</v>
      </c>
      <c r="C334" s="796">
        <f>C335</f>
        <v>5</v>
      </c>
      <c r="D334" s="797"/>
    </row>
    <row r="335" spans="1:4" s="698" customFormat="1" ht="19.5" customHeight="1">
      <c r="A335" s="482">
        <v>2101601</v>
      </c>
      <c r="B335" s="482" t="s">
        <v>453</v>
      </c>
      <c r="C335" s="796">
        <v>5</v>
      </c>
      <c r="D335" s="797"/>
    </row>
    <row r="336" spans="1:4" s="698" customFormat="1" ht="19.5" customHeight="1">
      <c r="A336" s="482">
        <v>21099</v>
      </c>
      <c r="B336" s="482" t="s">
        <v>454</v>
      </c>
      <c r="C336" s="796">
        <f>C337</f>
        <v>809</v>
      </c>
      <c r="D336" s="797"/>
    </row>
    <row r="337" spans="1:4" s="698" customFormat="1" ht="19.5" customHeight="1">
      <c r="A337" s="482">
        <v>2109999</v>
      </c>
      <c r="B337" s="482" t="s">
        <v>455</v>
      </c>
      <c r="C337" s="796">
        <v>809</v>
      </c>
      <c r="D337" s="797"/>
    </row>
    <row r="338" spans="1:4" s="783" customFormat="1" ht="19.5" customHeight="1">
      <c r="A338" s="482">
        <v>211</v>
      </c>
      <c r="B338" s="482" t="s">
        <v>456</v>
      </c>
      <c r="C338" s="796">
        <f>C339+C343+C345+0+0+0+0+0+0+C349+C351+0+0+C353+C355</f>
        <v>22327</v>
      </c>
      <c r="D338" s="797"/>
    </row>
    <row r="339" spans="1:4" s="698" customFormat="1" ht="19.5" customHeight="1">
      <c r="A339" s="482">
        <v>21101</v>
      </c>
      <c r="B339" s="482" t="s">
        <v>457</v>
      </c>
      <c r="C339" s="796">
        <f>SUM(C340:C342)</f>
        <v>789</v>
      </c>
      <c r="D339" s="797"/>
    </row>
    <row r="340" spans="1:4" s="698" customFormat="1" ht="19.5" customHeight="1">
      <c r="A340" s="482">
        <v>2110101</v>
      </c>
      <c r="B340" s="482" t="s">
        <v>190</v>
      </c>
      <c r="C340" s="796">
        <v>450</v>
      </c>
      <c r="D340" s="797"/>
    </row>
    <row r="341" spans="1:4" s="698" customFormat="1" ht="19.5" customHeight="1">
      <c r="A341" s="482">
        <v>2110102</v>
      </c>
      <c r="B341" s="482" t="s">
        <v>191</v>
      </c>
      <c r="C341" s="796">
        <v>125</v>
      </c>
      <c r="D341" s="797"/>
    </row>
    <row r="342" spans="1:4" s="698" customFormat="1" ht="19.5" customHeight="1">
      <c r="A342" s="482">
        <v>2110199</v>
      </c>
      <c r="B342" s="482" t="s">
        <v>458</v>
      </c>
      <c r="C342" s="796">
        <v>214</v>
      </c>
      <c r="D342" s="797"/>
    </row>
    <row r="343" spans="1:4" s="698" customFormat="1" ht="19.5" customHeight="1">
      <c r="A343" s="482">
        <v>21102</v>
      </c>
      <c r="B343" s="482" t="s">
        <v>459</v>
      </c>
      <c r="C343" s="796">
        <f>SUM(C344:C344)</f>
        <v>338</v>
      </c>
      <c r="D343" s="797"/>
    </row>
    <row r="344" spans="1:4" s="698" customFormat="1" ht="19.5" customHeight="1">
      <c r="A344" s="482">
        <v>2110299</v>
      </c>
      <c r="B344" s="482" t="s">
        <v>460</v>
      </c>
      <c r="C344" s="796">
        <v>338</v>
      </c>
      <c r="D344" s="797"/>
    </row>
    <row r="345" spans="1:4" s="698" customFormat="1" ht="19.5" customHeight="1">
      <c r="A345" s="482">
        <v>21103</v>
      </c>
      <c r="B345" s="482" t="s">
        <v>461</v>
      </c>
      <c r="C345" s="796">
        <f>SUM(C346:C348)</f>
        <v>5934</v>
      </c>
      <c r="D345" s="797"/>
    </row>
    <row r="346" spans="1:4" s="698" customFormat="1" ht="19.5" customHeight="1">
      <c r="A346" s="482">
        <v>2110301</v>
      </c>
      <c r="B346" s="482" t="s">
        <v>462</v>
      </c>
      <c r="C346" s="796">
        <v>1239</v>
      </c>
      <c r="D346" s="797"/>
    </row>
    <row r="347" spans="1:4" s="698" customFormat="1" ht="19.5" customHeight="1">
      <c r="A347" s="482">
        <v>2110302</v>
      </c>
      <c r="B347" s="482" t="s">
        <v>463</v>
      </c>
      <c r="C347" s="796">
        <v>3896</v>
      </c>
      <c r="D347" s="797"/>
    </row>
    <row r="348" spans="1:4" s="698" customFormat="1" ht="19.5" customHeight="1">
      <c r="A348" s="482">
        <v>2110399</v>
      </c>
      <c r="B348" s="482" t="s">
        <v>464</v>
      </c>
      <c r="C348" s="796">
        <v>799</v>
      </c>
      <c r="D348" s="797"/>
    </row>
    <row r="349" spans="1:4" s="698" customFormat="1" ht="19.5" customHeight="1">
      <c r="A349" s="482">
        <v>21110</v>
      </c>
      <c r="B349" s="482" t="s">
        <v>465</v>
      </c>
      <c r="C349" s="796">
        <f>C350</f>
        <v>15190</v>
      </c>
      <c r="D349" s="797"/>
    </row>
    <row r="350" spans="1:4" s="698" customFormat="1" ht="19.5" customHeight="1">
      <c r="A350" s="482">
        <v>2111001</v>
      </c>
      <c r="B350" s="482" t="s">
        <v>466</v>
      </c>
      <c r="C350" s="796">
        <v>15190</v>
      </c>
      <c r="D350" s="797"/>
    </row>
    <row r="351" spans="1:4" s="698" customFormat="1" ht="19.5" customHeight="1">
      <c r="A351" s="482">
        <v>21111</v>
      </c>
      <c r="B351" s="482" t="s">
        <v>467</v>
      </c>
      <c r="C351" s="796">
        <f>SUM(C352:C352)</f>
        <v>10</v>
      </c>
      <c r="D351" s="797"/>
    </row>
    <row r="352" spans="1:4" s="698" customFormat="1" ht="19.5" customHeight="1">
      <c r="A352" s="482">
        <v>2111103</v>
      </c>
      <c r="B352" s="482" t="s">
        <v>468</v>
      </c>
      <c r="C352" s="796">
        <v>10</v>
      </c>
      <c r="D352" s="797"/>
    </row>
    <row r="353" spans="1:4" s="698" customFormat="1" ht="19.5" customHeight="1">
      <c r="A353" s="482">
        <v>21114</v>
      </c>
      <c r="B353" s="482" t="s">
        <v>469</v>
      </c>
      <c r="C353" s="796">
        <f>SUM(C354:C354)</f>
        <v>1</v>
      </c>
      <c r="D353" s="797"/>
    </row>
    <row r="354" spans="1:4" s="698" customFormat="1" ht="19.5" customHeight="1">
      <c r="A354" s="482">
        <v>2111407</v>
      </c>
      <c r="B354" s="482" t="s">
        <v>470</v>
      </c>
      <c r="C354" s="796">
        <v>1</v>
      </c>
      <c r="D354" s="797"/>
    </row>
    <row r="355" spans="1:4" s="698" customFormat="1" ht="19.5" customHeight="1">
      <c r="A355" s="482">
        <v>21199</v>
      </c>
      <c r="B355" s="482" t="s">
        <v>471</v>
      </c>
      <c r="C355" s="796">
        <f>C356</f>
        <v>65</v>
      </c>
      <c r="D355" s="797"/>
    </row>
    <row r="356" spans="1:4" s="698" customFormat="1" ht="19.5" customHeight="1">
      <c r="A356" s="482">
        <v>2119999</v>
      </c>
      <c r="B356" s="482" t="s">
        <v>472</v>
      </c>
      <c r="C356" s="796">
        <v>65</v>
      </c>
      <c r="D356" s="797"/>
    </row>
    <row r="357" spans="1:4" s="783" customFormat="1" ht="19.5" customHeight="1">
      <c r="A357" s="482">
        <v>212</v>
      </c>
      <c r="B357" s="482" t="s">
        <v>473</v>
      </c>
      <c r="C357" s="796">
        <f>C358+C363+C365+C368+C370+C372</f>
        <v>17678</v>
      </c>
      <c r="D357" s="797"/>
    </row>
    <row r="358" spans="1:4" s="698" customFormat="1" ht="19.5" customHeight="1">
      <c r="A358" s="482">
        <v>21201</v>
      </c>
      <c r="B358" s="482" t="s">
        <v>474</v>
      </c>
      <c r="C358" s="796">
        <f>SUM(C359:C362)</f>
        <v>4711</v>
      </c>
      <c r="D358" s="797"/>
    </row>
    <row r="359" spans="1:4" s="698" customFormat="1" ht="19.5" customHeight="1">
      <c r="A359" s="482">
        <v>2120101</v>
      </c>
      <c r="B359" s="482" t="s">
        <v>190</v>
      </c>
      <c r="C359" s="796">
        <v>1545</v>
      </c>
      <c r="D359" s="797"/>
    </row>
    <row r="360" spans="1:4" s="698" customFormat="1" ht="19.5" customHeight="1">
      <c r="A360" s="482">
        <v>2120104</v>
      </c>
      <c r="B360" s="482" t="s">
        <v>475</v>
      </c>
      <c r="C360" s="796">
        <v>1924</v>
      </c>
      <c r="D360" s="797"/>
    </row>
    <row r="361" spans="1:4" s="698" customFormat="1" ht="19.5" customHeight="1">
      <c r="A361" s="482">
        <v>2120109</v>
      </c>
      <c r="B361" s="482" t="s">
        <v>476</v>
      </c>
      <c r="C361" s="796">
        <v>312</v>
      </c>
      <c r="D361" s="797"/>
    </row>
    <row r="362" spans="1:4" s="698" customFormat="1" ht="19.5" customHeight="1">
      <c r="A362" s="482">
        <v>2120199</v>
      </c>
      <c r="B362" s="482" t="s">
        <v>477</v>
      </c>
      <c r="C362" s="796">
        <v>930</v>
      </c>
      <c r="D362" s="797"/>
    </row>
    <row r="363" spans="1:4" s="698" customFormat="1" ht="19.5" customHeight="1">
      <c r="A363" s="482">
        <v>21202</v>
      </c>
      <c r="B363" s="482" t="s">
        <v>478</v>
      </c>
      <c r="C363" s="796">
        <f>C364</f>
        <v>298</v>
      </c>
      <c r="D363" s="797"/>
    </row>
    <row r="364" spans="1:4" s="698" customFormat="1" ht="19.5" customHeight="1">
      <c r="A364" s="482">
        <v>2120201</v>
      </c>
      <c r="B364" s="482" t="s">
        <v>479</v>
      </c>
      <c r="C364" s="796">
        <v>298</v>
      </c>
      <c r="D364" s="797"/>
    </row>
    <row r="365" spans="1:4" s="698" customFormat="1" ht="19.5" customHeight="1">
      <c r="A365" s="482">
        <v>21203</v>
      </c>
      <c r="B365" s="482" t="s">
        <v>480</v>
      </c>
      <c r="C365" s="796">
        <f>SUM(C366:C367)</f>
        <v>8439</v>
      </c>
      <c r="D365" s="797"/>
    </row>
    <row r="366" spans="1:4" s="698" customFormat="1" ht="19.5" customHeight="1">
      <c r="A366" s="482">
        <v>2120303</v>
      </c>
      <c r="B366" s="482" t="s">
        <v>481</v>
      </c>
      <c r="C366" s="796">
        <v>999</v>
      </c>
      <c r="D366" s="797"/>
    </row>
    <row r="367" spans="1:4" s="698" customFormat="1" ht="19.5" customHeight="1">
      <c r="A367" s="482">
        <v>2120399</v>
      </c>
      <c r="B367" s="482" t="s">
        <v>482</v>
      </c>
      <c r="C367" s="796">
        <v>7440</v>
      </c>
      <c r="D367" s="797"/>
    </row>
    <row r="368" spans="1:4" s="698" customFormat="1" ht="19.5" customHeight="1">
      <c r="A368" s="482">
        <v>21205</v>
      </c>
      <c r="B368" s="482" t="s">
        <v>483</v>
      </c>
      <c r="C368" s="796">
        <f aca="true" t="shared" si="1" ref="C368:C372">C369</f>
        <v>3704</v>
      </c>
      <c r="D368" s="797"/>
    </row>
    <row r="369" spans="1:4" s="698" customFormat="1" ht="19.5" customHeight="1">
      <c r="A369" s="482">
        <v>2120501</v>
      </c>
      <c r="B369" s="482" t="s">
        <v>484</v>
      </c>
      <c r="C369" s="796">
        <v>3704</v>
      </c>
      <c r="D369" s="797"/>
    </row>
    <row r="370" spans="1:4" s="698" customFormat="1" ht="19.5" customHeight="1">
      <c r="A370" s="482">
        <v>21206</v>
      </c>
      <c r="B370" s="482" t="s">
        <v>485</v>
      </c>
      <c r="C370" s="796">
        <f t="shared" si="1"/>
        <v>457</v>
      </c>
      <c r="D370" s="797"/>
    </row>
    <row r="371" spans="1:4" s="698" customFormat="1" ht="19.5" customHeight="1">
      <c r="A371" s="482">
        <v>2120601</v>
      </c>
      <c r="B371" s="482" t="s">
        <v>486</v>
      </c>
      <c r="C371" s="796">
        <v>457</v>
      </c>
      <c r="D371" s="797"/>
    </row>
    <row r="372" spans="1:4" s="698" customFormat="1" ht="19.5" customHeight="1">
      <c r="A372" s="482">
        <v>21299</v>
      </c>
      <c r="B372" s="482" t="s">
        <v>487</v>
      </c>
      <c r="C372" s="796">
        <f t="shared" si="1"/>
        <v>69</v>
      </c>
      <c r="D372" s="797"/>
    </row>
    <row r="373" spans="1:4" s="698" customFormat="1" ht="19.5" customHeight="1">
      <c r="A373" s="482">
        <v>2129999</v>
      </c>
      <c r="B373" s="482" t="s">
        <v>488</v>
      </c>
      <c r="C373" s="796">
        <v>69</v>
      </c>
      <c r="D373" s="797"/>
    </row>
    <row r="374" spans="1:4" s="783" customFormat="1" ht="19.5" customHeight="1">
      <c r="A374" s="482">
        <v>213</v>
      </c>
      <c r="B374" s="482" t="s">
        <v>489</v>
      </c>
      <c r="C374" s="796">
        <f>C375+C388+C398+C414+C420+C422+0+C425</f>
        <v>14207</v>
      </c>
      <c r="D374" s="797"/>
    </row>
    <row r="375" spans="1:4" s="698" customFormat="1" ht="19.5" customHeight="1">
      <c r="A375" s="482">
        <v>21301</v>
      </c>
      <c r="B375" s="482" t="s">
        <v>490</v>
      </c>
      <c r="C375" s="796">
        <f>SUM(C376:C387)</f>
        <v>4528</v>
      </c>
      <c r="D375" s="797"/>
    </row>
    <row r="376" spans="1:4" s="698" customFormat="1" ht="19.5" customHeight="1">
      <c r="A376" s="482">
        <v>2130101</v>
      </c>
      <c r="B376" s="482" t="s">
        <v>190</v>
      </c>
      <c r="C376" s="796">
        <v>1468</v>
      </c>
      <c r="D376" s="797"/>
    </row>
    <row r="377" spans="1:4" s="698" customFormat="1" ht="19.5" customHeight="1">
      <c r="A377" s="482">
        <v>2130102</v>
      </c>
      <c r="B377" s="482" t="s">
        <v>191</v>
      </c>
      <c r="C377" s="796">
        <v>16</v>
      </c>
      <c r="D377" s="797"/>
    </row>
    <row r="378" spans="1:4" s="698" customFormat="1" ht="19.5" customHeight="1">
      <c r="A378" s="482">
        <v>2130106</v>
      </c>
      <c r="B378" s="482" t="s">
        <v>491</v>
      </c>
      <c r="C378" s="796">
        <v>173</v>
      </c>
      <c r="D378" s="797"/>
    </row>
    <row r="379" spans="1:4" s="698" customFormat="1" ht="19.5" customHeight="1">
      <c r="A379" s="482">
        <v>2130108</v>
      </c>
      <c r="B379" s="482" t="s">
        <v>492</v>
      </c>
      <c r="C379" s="796">
        <v>240</v>
      </c>
      <c r="D379" s="797"/>
    </row>
    <row r="380" spans="1:4" s="698" customFormat="1" ht="19.5" customHeight="1">
      <c r="A380" s="482">
        <v>2130109</v>
      </c>
      <c r="B380" s="482" t="s">
        <v>493</v>
      </c>
      <c r="C380" s="796">
        <v>43</v>
      </c>
      <c r="D380" s="797"/>
    </row>
    <row r="381" spans="1:4" s="698" customFormat="1" ht="19.5" customHeight="1">
      <c r="A381" s="482">
        <v>2130110</v>
      </c>
      <c r="B381" s="482" t="s">
        <v>494</v>
      </c>
      <c r="C381" s="796">
        <v>30</v>
      </c>
      <c r="D381" s="797"/>
    </row>
    <row r="382" spans="1:4" s="698" customFormat="1" ht="19.5" customHeight="1">
      <c r="A382" s="482">
        <v>2130112</v>
      </c>
      <c r="B382" s="482" t="s">
        <v>495</v>
      </c>
      <c r="C382" s="796">
        <v>57</v>
      </c>
      <c r="D382" s="797"/>
    </row>
    <row r="383" spans="1:4" s="698" customFormat="1" ht="19.5" customHeight="1">
      <c r="A383" s="482">
        <v>2130119</v>
      </c>
      <c r="B383" s="482" t="s">
        <v>496</v>
      </c>
      <c r="C383" s="796">
        <v>94</v>
      </c>
      <c r="D383" s="797"/>
    </row>
    <row r="384" spans="1:4" s="698" customFormat="1" ht="19.5" customHeight="1">
      <c r="A384" s="482">
        <v>2130122</v>
      </c>
      <c r="B384" s="482" t="s">
        <v>497</v>
      </c>
      <c r="C384" s="796">
        <v>32</v>
      </c>
      <c r="D384" s="797"/>
    </row>
    <row r="385" spans="1:4" s="698" customFormat="1" ht="19.5" customHeight="1">
      <c r="A385" s="482">
        <v>2130125</v>
      </c>
      <c r="B385" s="482" t="s">
        <v>498</v>
      </c>
      <c r="C385" s="796">
        <v>406</v>
      </c>
      <c r="D385" s="797"/>
    </row>
    <row r="386" spans="1:4" s="698" customFormat="1" ht="19.5" customHeight="1">
      <c r="A386" s="482">
        <v>2130148</v>
      </c>
      <c r="B386" s="482" t="s">
        <v>499</v>
      </c>
      <c r="C386" s="796">
        <v>60</v>
      </c>
      <c r="D386" s="797"/>
    </row>
    <row r="387" spans="1:4" s="698" customFormat="1" ht="19.5" customHeight="1">
      <c r="A387" s="482">
        <v>2130199</v>
      </c>
      <c r="B387" s="482" t="s">
        <v>500</v>
      </c>
      <c r="C387" s="796">
        <v>1909</v>
      </c>
      <c r="D387" s="797"/>
    </row>
    <row r="388" spans="1:4" s="698" customFormat="1" ht="19.5" customHeight="1">
      <c r="A388" s="482">
        <v>21302</v>
      </c>
      <c r="B388" s="482" t="s">
        <v>501</v>
      </c>
      <c r="C388" s="796">
        <f>SUM(C389:C397)</f>
        <v>2032</v>
      </c>
      <c r="D388" s="797"/>
    </row>
    <row r="389" spans="1:4" s="698" customFormat="1" ht="19.5" customHeight="1">
      <c r="A389" s="482">
        <v>2130201</v>
      </c>
      <c r="B389" s="482" t="s">
        <v>190</v>
      </c>
      <c r="C389" s="796">
        <v>24</v>
      </c>
      <c r="D389" s="797"/>
    </row>
    <row r="390" spans="1:4" s="698" customFormat="1" ht="19.5" customHeight="1">
      <c r="A390" s="482">
        <v>2130204</v>
      </c>
      <c r="B390" s="482" t="s">
        <v>502</v>
      </c>
      <c r="C390" s="796">
        <v>515</v>
      </c>
      <c r="D390" s="797"/>
    </row>
    <row r="391" spans="1:4" s="698" customFormat="1" ht="19.5" customHeight="1">
      <c r="A391" s="482">
        <v>2130205</v>
      </c>
      <c r="B391" s="482" t="s">
        <v>503</v>
      </c>
      <c r="C391" s="796">
        <v>967</v>
      </c>
      <c r="D391" s="797"/>
    </row>
    <row r="392" spans="1:4" s="698" customFormat="1" ht="19.5" customHeight="1">
      <c r="A392" s="482">
        <v>2130206</v>
      </c>
      <c r="B392" s="482" t="s">
        <v>504</v>
      </c>
      <c r="C392" s="796">
        <v>53</v>
      </c>
      <c r="D392" s="797"/>
    </row>
    <row r="393" spans="1:4" s="698" customFormat="1" ht="19.5" customHeight="1">
      <c r="A393" s="482">
        <v>2130207</v>
      </c>
      <c r="B393" s="482" t="s">
        <v>505</v>
      </c>
      <c r="C393" s="796">
        <v>6</v>
      </c>
      <c r="D393" s="797"/>
    </row>
    <row r="394" spans="1:4" s="698" customFormat="1" ht="19.5" customHeight="1">
      <c r="A394" s="482">
        <v>2130209</v>
      </c>
      <c r="B394" s="482" t="s">
        <v>506</v>
      </c>
      <c r="C394" s="796">
        <v>192</v>
      </c>
      <c r="D394" s="797"/>
    </row>
    <row r="395" spans="1:4" s="698" customFormat="1" ht="19.5" customHeight="1">
      <c r="A395" s="482">
        <v>2130211</v>
      </c>
      <c r="B395" s="482" t="s">
        <v>507</v>
      </c>
      <c r="C395" s="796">
        <v>28</v>
      </c>
      <c r="D395" s="797"/>
    </row>
    <row r="396" spans="1:4" s="698" customFormat="1" ht="19.5" customHeight="1">
      <c r="A396" s="482">
        <v>2130234</v>
      </c>
      <c r="B396" s="482" t="s">
        <v>508</v>
      </c>
      <c r="C396" s="796">
        <v>209</v>
      </c>
      <c r="D396" s="797"/>
    </row>
    <row r="397" spans="1:4" s="698" customFormat="1" ht="19.5" customHeight="1">
      <c r="A397" s="482">
        <v>2130299</v>
      </c>
      <c r="B397" s="482" t="s">
        <v>509</v>
      </c>
      <c r="C397" s="796">
        <v>38</v>
      </c>
      <c r="D397" s="797"/>
    </row>
    <row r="398" spans="1:4" s="698" customFormat="1" ht="19.5" customHeight="1">
      <c r="A398" s="482">
        <v>21303</v>
      </c>
      <c r="B398" s="482" t="s">
        <v>510</v>
      </c>
      <c r="C398" s="796">
        <f>SUM(C399:C413)</f>
        <v>5957</v>
      </c>
      <c r="D398" s="797"/>
    </row>
    <row r="399" spans="1:4" s="698" customFormat="1" ht="19.5" customHeight="1">
      <c r="A399" s="482">
        <v>2130301</v>
      </c>
      <c r="B399" s="482" t="s">
        <v>190</v>
      </c>
      <c r="C399" s="796">
        <v>442</v>
      </c>
      <c r="D399" s="797"/>
    </row>
    <row r="400" spans="1:4" s="698" customFormat="1" ht="19.5" customHeight="1">
      <c r="A400" s="482">
        <v>2130304</v>
      </c>
      <c r="B400" s="482" t="s">
        <v>511</v>
      </c>
      <c r="C400" s="796">
        <v>482</v>
      </c>
      <c r="D400" s="797"/>
    </row>
    <row r="401" spans="1:4" s="698" customFormat="1" ht="19.5" customHeight="1">
      <c r="A401" s="482">
        <v>2130305</v>
      </c>
      <c r="B401" s="482" t="s">
        <v>512</v>
      </c>
      <c r="C401" s="796">
        <v>3059</v>
      </c>
      <c r="D401" s="797"/>
    </row>
    <row r="402" spans="1:4" s="698" customFormat="1" ht="19.5" customHeight="1">
      <c r="A402" s="482">
        <v>2130306</v>
      </c>
      <c r="B402" s="482" t="s">
        <v>513</v>
      </c>
      <c r="C402" s="796">
        <v>946</v>
      </c>
      <c r="D402" s="797"/>
    </row>
    <row r="403" spans="1:4" s="698" customFormat="1" ht="19.5" customHeight="1">
      <c r="A403" s="482">
        <v>2130309</v>
      </c>
      <c r="B403" s="482" t="s">
        <v>514</v>
      </c>
      <c r="C403" s="796">
        <v>83</v>
      </c>
      <c r="D403" s="797"/>
    </row>
    <row r="404" spans="1:4" s="698" customFormat="1" ht="19.5" customHeight="1">
      <c r="A404" s="482">
        <v>2130310</v>
      </c>
      <c r="B404" s="482" t="s">
        <v>515</v>
      </c>
      <c r="C404" s="796">
        <v>6</v>
      </c>
      <c r="D404" s="797"/>
    </row>
    <row r="405" spans="1:4" s="698" customFormat="1" ht="19.5" customHeight="1">
      <c r="A405" s="482">
        <v>2130311</v>
      </c>
      <c r="B405" s="482" t="s">
        <v>516</v>
      </c>
      <c r="C405" s="796">
        <v>135</v>
      </c>
      <c r="D405" s="797"/>
    </row>
    <row r="406" spans="1:4" s="698" customFormat="1" ht="19.5" customHeight="1">
      <c r="A406" s="482">
        <v>2130313</v>
      </c>
      <c r="B406" s="482" t="s">
        <v>517</v>
      </c>
      <c r="C406" s="796">
        <v>55</v>
      </c>
      <c r="D406" s="797"/>
    </row>
    <row r="407" spans="1:4" s="698" customFormat="1" ht="19.5" customHeight="1">
      <c r="A407" s="482">
        <v>2130314</v>
      </c>
      <c r="B407" s="482" t="s">
        <v>518</v>
      </c>
      <c r="C407" s="796">
        <v>353</v>
      </c>
      <c r="D407" s="797"/>
    </row>
    <row r="408" spans="1:4" s="698" customFormat="1" ht="19.5" customHeight="1">
      <c r="A408" s="482">
        <v>2130316</v>
      </c>
      <c r="B408" s="482" t="s">
        <v>519</v>
      </c>
      <c r="C408" s="796">
        <v>41</v>
      </c>
      <c r="D408" s="797"/>
    </row>
    <row r="409" spans="1:4" s="698" customFormat="1" ht="19.5" customHeight="1">
      <c r="A409" s="482">
        <v>2130317</v>
      </c>
      <c r="B409" s="482" t="s">
        <v>520</v>
      </c>
      <c r="C409" s="796">
        <v>101</v>
      </c>
      <c r="D409" s="797"/>
    </row>
    <row r="410" spans="1:4" s="698" customFormat="1" ht="19.5" customHeight="1">
      <c r="A410" s="482">
        <v>2130321</v>
      </c>
      <c r="B410" s="482" t="s">
        <v>521</v>
      </c>
      <c r="C410" s="796">
        <v>40</v>
      </c>
      <c r="D410" s="797"/>
    </row>
    <row r="411" spans="1:4" s="698" customFormat="1" ht="19.5" customHeight="1">
      <c r="A411" s="482">
        <v>2130333</v>
      </c>
      <c r="B411" s="482" t="s">
        <v>522</v>
      </c>
      <c r="C411" s="796">
        <v>48</v>
      </c>
      <c r="D411" s="797"/>
    </row>
    <row r="412" spans="1:4" s="698" customFormat="1" ht="19.5" customHeight="1">
      <c r="A412" s="482">
        <v>2130334</v>
      </c>
      <c r="B412" s="482" t="s">
        <v>523</v>
      </c>
      <c r="C412" s="796">
        <v>42</v>
      </c>
      <c r="D412" s="797"/>
    </row>
    <row r="413" spans="1:4" s="698" customFormat="1" ht="19.5" customHeight="1">
      <c r="A413" s="482">
        <v>2130399</v>
      </c>
      <c r="B413" s="482" t="s">
        <v>524</v>
      </c>
      <c r="C413" s="796">
        <v>124</v>
      </c>
      <c r="D413" s="797"/>
    </row>
    <row r="414" spans="1:4" s="698" customFormat="1" ht="19.5" customHeight="1">
      <c r="A414" s="482">
        <v>21305</v>
      </c>
      <c r="B414" s="482" t="s">
        <v>525</v>
      </c>
      <c r="C414" s="796">
        <f>SUM(C415:C419)</f>
        <v>789</v>
      </c>
      <c r="D414" s="797"/>
    </row>
    <row r="415" spans="1:4" s="698" customFormat="1" ht="19.5" customHeight="1">
      <c r="A415" s="482">
        <v>2130501</v>
      </c>
      <c r="B415" s="482" t="s">
        <v>190</v>
      </c>
      <c r="C415" s="796">
        <v>252</v>
      </c>
      <c r="D415" s="797"/>
    </row>
    <row r="416" spans="1:4" s="698" customFormat="1" ht="19.5" customHeight="1">
      <c r="A416" s="482">
        <v>2130502</v>
      </c>
      <c r="B416" s="482" t="s">
        <v>191</v>
      </c>
      <c r="C416" s="796">
        <v>77</v>
      </c>
      <c r="D416" s="797"/>
    </row>
    <row r="417" spans="1:4" s="698" customFormat="1" ht="19.5" customHeight="1">
      <c r="A417" s="482">
        <v>2130504</v>
      </c>
      <c r="B417" s="482" t="s">
        <v>526</v>
      </c>
      <c r="C417" s="796">
        <v>170</v>
      </c>
      <c r="D417" s="797"/>
    </row>
    <row r="418" spans="1:4" s="698" customFormat="1" ht="19.5" customHeight="1">
      <c r="A418" s="482">
        <v>2130505</v>
      </c>
      <c r="B418" s="482" t="s">
        <v>527</v>
      </c>
      <c r="C418" s="796">
        <v>10</v>
      </c>
      <c r="D418" s="797"/>
    </row>
    <row r="419" spans="1:4" s="698" customFormat="1" ht="19.5" customHeight="1">
      <c r="A419" s="482">
        <v>2130599</v>
      </c>
      <c r="B419" s="482" t="s">
        <v>528</v>
      </c>
      <c r="C419" s="796">
        <v>280</v>
      </c>
      <c r="D419" s="797"/>
    </row>
    <row r="420" spans="1:4" s="698" customFormat="1" ht="19.5" customHeight="1">
      <c r="A420" s="482">
        <v>21307</v>
      </c>
      <c r="B420" s="482" t="s">
        <v>529</v>
      </c>
      <c r="C420" s="796">
        <f>SUM(C421:C421)</f>
        <v>5</v>
      </c>
      <c r="D420" s="797"/>
    </row>
    <row r="421" spans="1:4" s="698" customFormat="1" ht="19.5" customHeight="1">
      <c r="A421" s="482">
        <v>2130799</v>
      </c>
      <c r="B421" s="482" t="s">
        <v>530</v>
      </c>
      <c r="C421" s="796">
        <v>5</v>
      </c>
      <c r="D421" s="797"/>
    </row>
    <row r="422" spans="1:4" s="698" customFormat="1" ht="19.5" customHeight="1">
      <c r="A422" s="482">
        <v>21308</v>
      </c>
      <c r="B422" s="482" t="s">
        <v>531</v>
      </c>
      <c r="C422" s="796">
        <f>SUM(C423:C424)</f>
        <v>368</v>
      </c>
      <c r="D422" s="797"/>
    </row>
    <row r="423" spans="1:4" s="698" customFormat="1" ht="19.5" customHeight="1">
      <c r="A423" s="482">
        <v>2130804</v>
      </c>
      <c r="B423" s="482" t="s">
        <v>532</v>
      </c>
      <c r="C423" s="796">
        <v>173</v>
      </c>
      <c r="D423" s="797"/>
    </row>
    <row r="424" spans="1:4" s="698" customFormat="1" ht="19.5" customHeight="1">
      <c r="A424" s="482">
        <v>2130899</v>
      </c>
      <c r="B424" s="482" t="s">
        <v>533</v>
      </c>
      <c r="C424" s="796">
        <v>195</v>
      </c>
      <c r="D424" s="797"/>
    </row>
    <row r="425" spans="1:4" s="698" customFormat="1" ht="19.5" customHeight="1">
      <c r="A425" s="482">
        <v>21399</v>
      </c>
      <c r="B425" s="482" t="s">
        <v>534</v>
      </c>
      <c r="C425" s="796">
        <f>SUM(C426:C426)</f>
        <v>528</v>
      </c>
      <c r="D425" s="797"/>
    </row>
    <row r="426" spans="1:4" s="698" customFormat="1" ht="19.5" customHeight="1">
      <c r="A426" s="482">
        <v>2139999</v>
      </c>
      <c r="B426" s="482" t="s">
        <v>535</v>
      </c>
      <c r="C426" s="796">
        <v>528</v>
      </c>
      <c r="D426" s="797"/>
    </row>
    <row r="427" spans="1:4" s="783" customFormat="1" ht="19.5" customHeight="1">
      <c r="A427" s="482">
        <v>214</v>
      </c>
      <c r="B427" s="482" t="s">
        <v>536</v>
      </c>
      <c r="C427" s="796">
        <f>C428+C437+0+C439+0+C442</f>
        <v>16988</v>
      </c>
      <c r="D427" s="797"/>
    </row>
    <row r="428" spans="1:4" s="698" customFormat="1" ht="19.5" customHeight="1">
      <c r="A428" s="482">
        <v>21401</v>
      </c>
      <c r="B428" s="482" t="s">
        <v>537</v>
      </c>
      <c r="C428" s="796">
        <f>SUM(C429:C436)</f>
        <v>10976</v>
      </c>
      <c r="D428" s="797"/>
    </row>
    <row r="429" spans="1:4" s="698" customFormat="1" ht="19.5" customHeight="1">
      <c r="A429" s="482">
        <v>2140101</v>
      </c>
      <c r="B429" s="482" t="s">
        <v>190</v>
      </c>
      <c r="C429" s="796">
        <v>1413</v>
      </c>
      <c r="D429" s="797"/>
    </row>
    <row r="430" spans="1:4" s="698" customFormat="1" ht="19.5" customHeight="1">
      <c r="A430" s="482">
        <v>2140102</v>
      </c>
      <c r="B430" s="482" t="s">
        <v>191</v>
      </c>
      <c r="C430" s="796">
        <v>74</v>
      </c>
      <c r="D430" s="797"/>
    </row>
    <row r="431" spans="1:4" s="698" customFormat="1" ht="19.5" customHeight="1">
      <c r="A431" s="482">
        <v>2140104</v>
      </c>
      <c r="B431" s="482" t="s">
        <v>538</v>
      </c>
      <c r="C431" s="796">
        <v>5537</v>
      </c>
      <c r="D431" s="797"/>
    </row>
    <row r="432" spans="1:4" s="698" customFormat="1" ht="19.5" customHeight="1">
      <c r="A432" s="482">
        <v>2140110</v>
      </c>
      <c r="B432" s="482" t="s">
        <v>539</v>
      </c>
      <c r="C432" s="796">
        <v>1119</v>
      </c>
      <c r="D432" s="797"/>
    </row>
    <row r="433" spans="1:4" s="698" customFormat="1" ht="19.5" customHeight="1">
      <c r="A433" s="482">
        <v>2140112</v>
      </c>
      <c r="B433" s="482" t="s">
        <v>540</v>
      </c>
      <c r="C433" s="796">
        <v>1816</v>
      </c>
      <c r="D433" s="797"/>
    </row>
    <row r="434" spans="1:4" s="698" customFormat="1" ht="19.5" customHeight="1">
      <c r="A434" s="482">
        <v>2140123</v>
      </c>
      <c r="B434" s="482" t="s">
        <v>541</v>
      </c>
      <c r="C434" s="796">
        <v>53</v>
      </c>
      <c r="D434" s="797"/>
    </row>
    <row r="435" spans="1:4" s="698" customFormat="1" ht="19.5" customHeight="1">
      <c r="A435" s="482">
        <v>2140136</v>
      </c>
      <c r="B435" s="482" t="s">
        <v>542</v>
      </c>
      <c r="C435" s="796">
        <v>80</v>
      </c>
      <c r="D435" s="797"/>
    </row>
    <row r="436" spans="1:4" s="698" customFormat="1" ht="19.5" customHeight="1">
      <c r="A436" s="482">
        <v>2140199</v>
      </c>
      <c r="B436" s="482" t="s">
        <v>543</v>
      </c>
      <c r="C436" s="796">
        <v>884</v>
      </c>
      <c r="D436" s="797"/>
    </row>
    <row r="437" spans="1:4" s="698" customFormat="1" ht="19.5" customHeight="1">
      <c r="A437" s="482">
        <v>21402</v>
      </c>
      <c r="B437" s="482" t="s">
        <v>544</v>
      </c>
      <c r="C437" s="796">
        <f>SUM(C438:C438)</f>
        <v>60</v>
      </c>
      <c r="D437" s="797"/>
    </row>
    <row r="438" spans="1:4" s="698" customFormat="1" ht="19.5" customHeight="1">
      <c r="A438" s="482">
        <v>2140299</v>
      </c>
      <c r="B438" s="482" t="s">
        <v>545</v>
      </c>
      <c r="C438" s="796">
        <v>60</v>
      </c>
      <c r="D438" s="797"/>
    </row>
    <row r="439" spans="1:4" s="698" customFormat="1" ht="19.5" customHeight="1">
      <c r="A439" s="482">
        <v>21405</v>
      </c>
      <c r="B439" s="482" t="s">
        <v>546</v>
      </c>
      <c r="C439" s="796">
        <f>SUM(C440:C441)</f>
        <v>57</v>
      </c>
      <c r="D439" s="797"/>
    </row>
    <row r="440" spans="1:4" s="698" customFormat="1" ht="19.5" customHeight="1">
      <c r="A440" s="482">
        <v>2140501</v>
      </c>
      <c r="B440" s="482" t="s">
        <v>190</v>
      </c>
      <c r="C440" s="796">
        <v>50</v>
      </c>
      <c r="D440" s="797"/>
    </row>
    <row r="441" spans="1:4" s="698" customFormat="1" ht="19.5" customHeight="1">
      <c r="A441" s="482">
        <v>2140504</v>
      </c>
      <c r="B441" s="482" t="s">
        <v>547</v>
      </c>
      <c r="C441" s="796">
        <v>7</v>
      </c>
      <c r="D441" s="797"/>
    </row>
    <row r="442" spans="1:4" s="698" customFormat="1" ht="19.5" customHeight="1">
      <c r="A442" s="482">
        <v>21499</v>
      </c>
      <c r="B442" s="482" t="s">
        <v>548</v>
      </c>
      <c r="C442" s="796">
        <f>SUM(C443:C444)</f>
        <v>5895</v>
      </c>
      <c r="D442" s="797"/>
    </row>
    <row r="443" spans="1:4" s="698" customFormat="1" ht="19.5" customHeight="1">
      <c r="A443" s="482">
        <v>2149901</v>
      </c>
      <c r="B443" s="482" t="s">
        <v>549</v>
      </c>
      <c r="C443" s="796">
        <v>847</v>
      </c>
      <c r="D443" s="797"/>
    </row>
    <row r="444" spans="1:4" s="698" customFormat="1" ht="19.5" customHeight="1">
      <c r="A444" s="482">
        <v>2149999</v>
      </c>
      <c r="B444" s="482" t="s">
        <v>550</v>
      </c>
      <c r="C444" s="796">
        <v>5048</v>
      </c>
      <c r="D444" s="797"/>
    </row>
    <row r="445" spans="1:4" s="783" customFormat="1" ht="19.5" customHeight="1">
      <c r="A445" s="482">
        <v>215</v>
      </c>
      <c r="B445" s="482" t="s">
        <v>551</v>
      </c>
      <c r="C445" s="796">
        <f>0+C446+0+C448+C452+C455+0</f>
        <v>9329</v>
      </c>
      <c r="D445" s="797"/>
    </row>
    <row r="446" spans="1:4" s="698" customFormat="1" ht="19.5" customHeight="1">
      <c r="A446" s="482">
        <v>21502</v>
      </c>
      <c r="B446" s="482" t="s">
        <v>552</v>
      </c>
      <c r="C446" s="796">
        <f>SUM(C447:C447)</f>
        <v>3608</v>
      </c>
      <c r="D446" s="797"/>
    </row>
    <row r="447" spans="1:4" s="698" customFormat="1" ht="19.5" customHeight="1">
      <c r="A447" s="482">
        <v>2150299</v>
      </c>
      <c r="B447" s="482" t="s">
        <v>553</v>
      </c>
      <c r="C447" s="796">
        <v>3608</v>
      </c>
      <c r="D447" s="797"/>
    </row>
    <row r="448" spans="1:4" s="698" customFormat="1" ht="19.5" customHeight="1">
      <c r="A448" s="482">
        <v>21505</v>
      </c>
      <c r="B448" s="482" t="s">
        <v>554</v>
      </c>
      <c r="C448" s="796">
        <f>SUM(C449:C451)</f>
        <v>553</v>
      </c>
      <c r="D448" s="797"/>
    </row>
    <row r="449" spans="1:4" s="698" customFormat="1" ht="19.5" customHeight="1">
      <c r="A449" s="482">
        <v>2150501</v>
      </c>
      <c r="B449" s="482" t="s">
        <v>190</v>
      </c>
      <c r="C449" s="796">
        <v>479</v>
      </c>
      <c r="D449" s="797"/>
    </row>
    <row r="450" spans="1:4" s="698" customFormat="1" ht="19.5" customHeight="1">
      <c r="A450" s="482">
        <v>2150502</v>
      </c>
      <c r="B450" s="482" t="s">
        <v>191</v>
      </c>
      <c r="C450" s="796">
        <v>54</v>
      </c>
      <c r="D450" s="797"/>
    </row>
    <row r="451" spans="1:4" s="698" customFormat="1" ht="19.5" customHeight="1">
      <c r="A451" s="482">
        <v>2150599</v>
      </c>
      <c r="B451" s="482" t="s">
        <v>555</v>
      </c>
      <c r="C451" s="796">
        <v>20</v>
      </c>
      <c r="D451" s="797"/>
    </row>
    <row r="452" spans="1:4" s="698" customFormat="1" ht="19.5" customHeight="1">
      <c r="A452" s="482">
        <v>21507</v>
      </c>
      <c r="B452" s="482" t="s">
        <v>556</v>
      </c>
      <c r="C452" s="796">
        <f>SUM(C453:C454)</f>
        <v>280</v>
      </c>
      <c r="D452" s="797"/>
    </row>
    <row r="453" spans="1:4" s="698" customFormat="1" ht="19.5" customHeight="1">
      <c r="A453" s="482">
        <v>2150701</v>
      </c>
      <c r="B453" s="482" t="s">
        <v>190</v>
      </c>
      <c r="C453" s="796">
        <v>271</v>
      </c>
      <c r="D453" s="797"/>
    </row>
    <row r="454" spans="1:4" s="698" customFormat="1" ht="19.5" customHeight="1">
      <c r="A454" s="482">
        <v>2150702</v>
      </c>
      <c r="B454" s="482" t="s">
        <v>191</v>
      </c>
      <c r="C454" s="796">
        <v>9</v>
      </c>
      <c r="D454" s="797"/>
    </row>
    <row r="455" spans="1:4" s="698" customFormat="1" ht="19.5" customHeight="1">
      <c r="A455" s="482">
        <v>21508</v>
      </c>
      <c r="B455" s="482" t="s">
        <v>557</v>
      </c>
      <c r="C455" s="796">
        <f>SUM(C456:C456)</f>
        <v>4888</v>
      </c>
      <c r="D455" s="797"/>
    </row>
    <row r="456" spans="1:4" s="698" customFormat="1" ht="19.5" customHeight="1">
      <c r="A456" s="482">
        <v>2150805</v>
      </c>
      <c r="B456" s="482" t="s">
        <v>558</v>
      </c>
      <c r="C456" s="796">
        <v>4888</v>
      </c>
      <c r="D456" s="797"/>
    </row>
    <row r="457" spans="1:4" s="783" customFormat="1" ht="19.5" customHeight="1">
      <c r="A457" s="482">
        <v>216</v>
      </c>
      <c r="B457" s="482" t="s">
        <v>559</v>
      </c>
      <c r="C457" s="796">
        <f>C458+C462+C464</f>
        <v>7628</v>
      </c>
      <c r="D457" s="797"/>
    </row>
    <row r="458" spans="1:4" s="698" customFormat="1" ht="19.5" customHeight="1">
      <c r="A458" s="482">
        <v>21602</v>
      </c>
      <c r="B458" s="482" t="s">
        <v>560</v>
      </c>
      <c r="C458" s="796">
        <f>SUM(C459:C461)</f>
        <v>4018</v>
      </c>
      <c r="D458" s="797"/>
    </row>
    <row r="459" spans="1:4" s="698" customFormat="1" ht="19.5" customHeight="1">
      <c r="A459" s="482">
        <v>2160201</v>
      </c>
      <c r="B459" s="482" t="s">
        <v>190</v>
      </c>
      <c r="C459" s="796">
        <v>638</v>
      </c>
      <c r="D459" s="797"/>
    </row>
    <row r="460" spans="1:4" s="698" customFormat="1" ht="19.5" customHeight="1">
      <c r="A460" s="482">
        <v>2160250</v>
      </c>
      <c r="B460" s="482" t="s">
        <v>205</v>
      </c>
      <c r="C460" s="796">
        <v>44</v>
      </c>
      <c r="D460" s="797"/>
    </row>
    <row r="461" spans="1:4" s="698" customFormat="1" ht="19.5" customHeight="1">
      <c r="A461" s="482">
        <v>2160299</v>
      </c>
      <c r="B461" s="482" t="s">
        <v>561</v>
      </c>
      <c r="C461" s="796">
        <v>3336</v>
      </c>
      <c r="D461" s="797"/>
    </row>
    <row r="462" spans="1:4" s="698" customFormat="1" ht="19.5" customHeight="1">
      <c r="A462" s="482">
        <v>21606</v>
      </c>
      <c r="B462" s="482" t="s">
        <v>562</v>
      </c>
      <c r="C462" s="796">
        <f aca="true" t="shared" si="2" ref="C462:C467">SUM(C463:C463)</f>
        <v>1994</v>
      </c>
      <c r="D462" s="797"/>
    </row>
    <row r="463" spans="1:4" s="698" customFormat="1" ht="19.5" customHeight="1">
      <c r="A463" s="482">
        <v>2160699</v>
      </c>
      <c r="B463" s="482" t="s">
        <v>563</v>
      </c>
      <c r="C463" s="796">
        <v>1994</v>
      </c>
      <c r="D463" s="797"/>
    </row>
    <row r="464" spans="1:4" s="698" customFormat="1" ht="19.5" customHeight="1">
      <c r="A464" s="482">
        <v>21699</v>
      </c>
      <c r="B464" s="482" t="s">
        <v>564</v>
      </c>
      <c r="C464" s="796">
        <f t="shared" si="2"/>
        <v>1616</v>
      </c>
      <c r="D464" s="797"/>
    </row>
    <row r="465" spans="1:4" s="698" customFormat="1" ht="19.5" customHeight="1">
      <c r="A465" s="482">
        <v>2169999</v>
      </c>
      <c r="B465" s="482" t="s">
        <v>565</v>
      </c>
      <c r="C465" s="796">
        <v>1616</v>
      </c>
      <c r="D465" s="797"/>
    </row>
    <row r="466" spans="1:4" s="783" customFormat="1" ht="19.5" customHeight="1">
      <c r="A466" s="482">
        <v>217</v>
      </c>
      <c r="B466" s="482" t="s">
        <v>566</v>
      </c>
      <c r="C466" s="796">
        <f>0+0+C467+0+0</f>
        <v>360</v>
      </c>
      <c r="D466" s="797"/>
    </row>
    <row r="467" spans="1:4" s="698" customFormat="1" ht="19.5" customHeight="1">
      <c r="A467" s="482">
        <v>21703</v>
      </c>
      <c r="B467" s="482" t="s">
        <v>567</v>
      </c>
      <c r="C467" s="796">
        <f t="shared" si="2"/>
        <v>360</v>
      </c>
      <c r="D467" s="797"/>
    </row>
    <row r="468" spans="1:4" s="698" customFormat="1" ht="19.5" customHeight="1">
      <c r="A468" s="482">
        <v>2170399</v>
      </c>
      <c r="B468" s="482" t="s">
        <v>568</v>
      </c>
      <c r="C468" s="796">
        <v>360</v>
      </c>
      <c r="D468" s="797"/>
    </row>
    <row r="469" spans="1:4" s="783" customFormat="1" ht="19.5" customHeight="1">
      <c r="A469" s="482">
        <v>219</v>
      </c>
      <c r="B469" s="482" t="s">
        <v>569</v>
      </c>
      <c r="C469" s="796">
        <f>SUM(C470:C471)</f>
        <v>190</v>
      </c>
      <c r="D469" s="797"/>
    </row>
    <row r="470" spans="1:4" s="698" customFormat="1" ht="19.5" customHeight="1">
      <c r="A470" s="482">
        <v>21901</v>
      </c>
      <c r="B470" s="482" t="s">
        <v>570</v>
      </c>
      <c r="C470" s="796">
        <v>130</v>
      </c>
      <c r="D470" s="797"/>
    </row>
    <row r="471" spans="1:4" s="698" customFormat="1" ht="19.5" customHeight="1">
      <c r="A471" s="482">
        <v>21999</v>
      </c>
      <c r="B471" s="482" t="s">
        <v>571</v>
      </c>
      <c r="C471" s="796">
        <v>60</v>
      </c>
      <c r="D471" s="797"/>
    </row>
    <row r="472" spans="1:4" s="783" customFormat="1" ht="19.5" customHeight="1">
      <c r="A472" s="482">
        <v>220</v>
      </c>
      <c r="B472" s="482" t="s">
        <v>572</v>
      </c>
      <c r="C472" s="796">
        <f>C473+C478+0</f>
        <v>6476</v>
      </c>
      <c r="D472" s="797"/>
    </row>
    <row r="473" spans="1:4" s="698" customFormat="1" ht="19.5" customHeight="1">
      <c r="A473" s="482">
        <v>22001</v>
      </c>
      <c r="B473" s="482" t="s">
        <v>573</v>
      </c>
      <c r="C473" s="796">
        <f>SUM(C474:C477)</f>
        <v>5560</v>
      </c>
      <c r="D473" s="797"/>
    </row>
    <row r="474" spans="1:4" s="698" customFormat="1" ht="19.5" customHeight="1">
      <c r="A474" s="482">
        <v>2200101</v>
      </c>
      <c r="B474" s="482" t="s">
        <v>190</v>
      </c>
      <c r="C474" s="796">
        <v>667</v>
      </c>
      <c r="D474" s="797"/>
    </row>
    <row r="475" spans="1:4" s="698" customFormat="1" ht="19.5" customHeight="1">
      <c r="A475" s="482">
        <v>2200129</v>
      </c>
      <c r="B475" s="482" t="s">
        <v>574</v>
      </c>
      <c r="C475" s="796">
        <v>16</v>
      </c>
      <c r="D475" s="797"/>
    </row>
    <row r="476" spans="1:4" s="698" customFormat="1" ht="19.5" customHeight="1">
      <c r="A476" s="482">
        <v>2200150</v>
      </c>
      <c r="B476" s="482" t="s">
        <v>205</v>
      </c>
      <c r="C476" s="796">
        <v>1546</v>
      </c>
      <c r="D476" s="797"/>
    </row>
    <row r="477" spans="1:4" s="698" customFormat="1" ht="19.5" customHeight="1">
      <c r="A477" s="482">
        <v>2200199</v>
      </c>
      <c r="B477" s="482" t="s">
        <v>575</v>
      </c>
      <c r="C477" s="796">
        <v>3331</v>
      </c>
      <c r="D477" s="797"/>
    </row>
    <row r="478" spans="1:4" s="698" customFormat="1" ht="19.5" customHeight="1">
      <c r="A478" s="482">
        <v>22005</v>
      </c>
      <c r="B478" s="482" t="s">
        <v>576</v>
      </c>
      <c r="C478" s="796">
        <f>SUM(C479:C483)</f>
        <v>916</v>
      </c>
      <c r="D478" s="797"/>
    </row>
    <row r="479" spans="1:4" s="698" customFormat="1" ht="19.5" customHeight="1">
      <c r="A479" s="482">
        <v>2200501</v>
      </c>
      <c r="B479" s="482" t="s">
        <v>190</v>
      </c>
      <c r="C479" s="796">
        <v>119</v>
      </c>
      <c r="D479" s="797"/>
    </row>
    <row r="480" spans="1:4" s="698" customFormat="1" ht="19.5" customHeight="1">
      <c r="A480" s="482">
        <v>2200509</v>
      </c>
      <c r="B480" s="482" t="s">
        <v>577</v>
      </c>
      <c r="C480" s="796">
        <v>56</v>
      </c>
      <c r="D480" s="797"/>
    </row>
    <row r="481" spans="1:4" s="698" customFormat="1" ht="19.5" customHeight="1">
      <c r="A481" s="482">
        <v>2200510</v>
      </c>
      <c r="B481" s="482" t="s">
        <v>578</v>
      </c>
      <c r="C481" s="796">
        <v>80</v>
      </c>
      <c r="D481" s="797"/>
    </row>
    <row r="482" spans="1:4" s="698" customFormat="1" ht="19.5" customHeight="1">
      <c r="A482" s="482">
        <v>2200511</v>
      </c>
      <c r="B482" s="482" t="s">
        <v>579</v>
      </c>
      <c r="C482" s="796">
        <v>290</v>
      </c>
      <c r="D482" s="797"/>
    </row>
    <row r="483" spans="1:4" s="698" customFormat="1" ht="19.5" customHeight="1">
      <c r="A483" s="482">
        <v>2200599</v>
      </c>
      <c r="B483" s="482" t="s">
        <v>580</v>
      </c>
      <c r="C483" s="796">
        <v>371</v>
      </c>
      <c r="D483" s="797"/>
    </row>
    <row r="484" spans="1:4" s="783" customFormat="1" ht="19.5" customHeight="1">
      <c r="A484" s="482">
        <v>221</v>
      </c>
      <c r="B484" s="482" t="s">
        <v>581</v>
      </c>
      <c r="C484" s="796">
        <f>SUM(C485,C489,C492)</f>
        <v>11483</v>
      </c>
      <c r="D484" s="797"/>
    </row>
    <row r="485" spans="1:4" s="698" customFormat="1" ht="19.5" customHeight="1">
      <c r="A485" s="482">
        <v>22101</v>
      </c>
      <c r="B485" s="482" t="s">
        <v>582</v>
      </c>
      <c r="C485" s="796">
        <f>SUM(C486:C488)</f>
        <v>3214</v>
      </c>
      <c r="D485" s="797"/>
    </row>
    <row r="486" spans="1:4" s="698" customFormat="1" ht="19.5" customHeight="1">
      <c r="A486" s="482">
        <v>2210106</v>
      </c>
      <c r="B486" s="482" t="s">
        <v>583</v>
      </c>
      <c r="C486" s="796">
        <v>2882</v>
      </c>
      <c r="D486" s="797"/>
    </row>
    <row r="487" spans="1:4" s="698" customFormat="1" ht="19.5" customHeight="1">
      <c r="A487" s="482">
        <v>2210107</v>
      </c>
      <c r="B487" s="482" t="s">
        <v>584</v>
      </c>
      <c r="C487" s="796">
        <v>252</v>
      </c>
      <c r="D487" s="797"/>
    </row>
    <row r="488" spans="1:4" s="698" customFormat="1" ht="19.5" customHeight="1">
      <c r="A488" s="482">
        <v>2210108</v>
      </c>
      <c r="B488" s="482" t="s">
        <v>585</v>
      </c>
      <c r="C488" s="796">
        <v>80</v>
      </c>
      <c r="D488" s="797"/>
    </row>
    <row r="489" spans="1:4" s="698" customFormat="1" ht="19.5" customHeight="1">
      <c r="A489" s="482">
        <v>22102</v>
      </c>
      <c r="B489" s="482" t="s">
        <v>586</v>
      </c>
      <c r="C489" s="796">
        <f>SUM(C490:C491)</f>
        <v>7273</v>
      </c>
      <c r="D489" s="797"/>
    </row>
    <row r="490" spans="1:4" s="698" customFormat="1" ht="19.5" customHeight="1">
      <c r="A490" s="482">
        <v>2210201</v>
      </c>
      <c r="B490" s="482" t="s">
        <v>587</v>
      </c>
      <c r="C490" s="796">
        <v>6264</v>
      </c>
      <c r="D490" s="797"/>
    </row>
    <row r="491" spans="1:4" s="698" customFormat="1" ht="19.5" customHeight="1">
      <c r="A491" s="482">
        <v>2210202</v>
      </c>
      <c r="B491" s="482" t="s">
        <v>588</v>
      </c>
      <c r="C491" s="796">
        <v>1009</v>
      </c>
      <c r="D491" s="797"/>
    </row>
    <row r="492" spans="1:4" s="698" customFormat="1" ht="19.5" customHeight="1">
      <c r="A492" s="482">
        <v>22103</v>
      </c>
      <c r="B492" s="482" t="s">
        <v>589</v>
      </c>
      <c r="C492" s="796">
        <f>SUM(C493:C493)</f>
        <v>996</v>
      </c>
      <c r="D492" s="797"/>
    </row>
    <row r="493" spans="1:4" s="698" customFormat="1" ht="19.5" customHeight="1">
      <c r="A493" s="482">
        <v>2210302</v>
      </c>
      <c r="B493" s="482" t="s">
        <v>590</v>
      </c>
      <c r="C493" s="796">
        <v>996</v>
      </c>
      <c r="D493" s="797"/>
    </row>
    <row r="494" spans="1:4" s="783" customFormat="1" ht="19.5" customHeight="1">
      <c r="A494" s="482">
        <v>222</v>
      </c>
      <c r="B494" s="482" t="s">
        <v>591</v>
      </c>
      <c r="C494" s="796">
        <f>C495+0+C500+0</f>
        <v>849</v>
      </c>
      <c r="D494" s="797"/>
    </row>
    <row r="495" spans="1:4" s="698" customFormat="1" ht="19.5" customHeight="1">
      <c r="A495" s="482">
        <v>22201</v>
      </c>
      <c r="B495" s="482" t="s">
        <v>592</v>
      </c>
      <c r="C495" s="796">
        <f>SUM(C496:C499)</f>
        <v>82</v>
      </c>
      <c r="D495" s="797"/>
    </row>
    <row r="496" spans="1:4" s="698" customFormat="1" ht="19.5" customHeight="1">
      <c r="A496" s="482">
        <v>2220102</v>
      </c>
      <c r="B496" s="482" t="s">
        <v>191</v>
      </c>
      <c r="C496" s="796">
        <v>3</v>
      </c>
      <c r="D496" s="797"/>
    </row>
    <row r="497" spans="1:4" s="698" customFormat="1" ht="19.5" customHeight="1">
      <c r="A497" s="482">
        <v>2220112</v>
      </c>
      <c r="B497" s="482" t="s">
        <v>593</v>
      </c>
      <c r="C497" s="796">
        <v>3</v>
      </c>
      <c r="D497" s="797"/>
    </row>
    <row r="498" spans="1:4" s="698" customFormat="1" ht="19.5" customHeight="1">
      <c r="A498" s="482">
        <v>2220150</v>
      </c>
      <c r="B498" s="482" t="s">
        <v>205</v>
      </c>
      <c r="C498" s="796">
        <v>28</v>
      </c>
      <c r="D498" s="797"/>
    </row>
    <row r="499" spans="1:4" s="698" customFormat="1" ht="19.5" customHeight="1">
      <c r="A499" s="482">
        <v>2220199</v>
      </c>
      <c r="B499" s="482" t="s">
        <v>594</v>
      </c>
      <c r="C499" s="796">
        <v>48</v>
      </c>
      <c r="D499" s="797"/>
    </row>
    <row r="500" spans="1:4" s="698" customFormat="1" ht="19.5" customHeight="1">
      <c r="A500" s="482">
        <v>22204</v>
      </c>
      <c r="B500" s="482" t="s">
        <v>595</v>
      </c>
      <c r="C500" s="796">
        <f>SUM(C501:C501)</f>
        <v>767</v>
      </c>
      <c r="D500" s="797"/>
    </row>
    <row r="501" spans="1:4" s="698" customFormat="1" ht="19.5" customHeight="1">
      <c r="A501" s="482">
        <v>2220401</v>
      </c>
      <c r="B501" s="482" t="s">
        <v>596</v>
      </c>
      <c r="C501" s="796">
        <v>767</v>
      </c>
      <c r="D501" s="797"/>
    </row>
    <row r="502" spans="1:4" s="783" customFormat="1" ht="19.5" customHeight="1">
      <c r="A502" s="482">
        <v>224</v>
      </c>
      <c r="B502" s="482" t="s">
        <v>597</v>
      </c>
      <c r="C502" s="796">
        <f>C503+C512+0+C516+C518+C520+C523</f>
        <v>4811</v>
      </c>
      <c r="D502" s="797"/>
    </row>
    <row r="503" spans="1:4" s="698" customFormat="1" ht="19.5" customHeight="1">
      <c r="A503" s="482">
        <v>22401</v>
      </c>
      <c r="B503" s="482" t="s">
        <v>598</v>
      </c>
      <c r="C503" s="796">
        <f>SUM(C504:C511)</f>
        <v>1977</v>
      </c>
      <c r="D503" s="797"/>
    </row>
    <row r="504" spans="1:4" s="698" customFormat="1" ht="19.5" customHeight="1">
      <c r="A504" s="482">
        <v>2240101</v>
      </c>
      <c r="B504" s="482" t="s">
        <v>190</v>
      </c>
      <c r="C504" s="796">
        <v>544</v>
      </c>
      <c r="D504" s="797"/>
    </row>
    <row r="505" spans="1:4" s="698" customFormat="1" ht="19.5" customHeight="1">
      <c r="A505" s="482">
        <v>2240102</v>
      </c>
      <c r="B505" s="482" t="s">
        <v>191</v>
      </c>
      <c r="C505" s="796">
        <v>80</v>
      </c>
      <c r="D505" s="797"/>
    </row>
    <row r="506" spans="1:4" s="698" customFormat="1" ht="19.5" customHeight="1">
      <c r="A506" s="482">
        <v>2240104</v>
      </c>
      <c r="B506" s="482" t="s">
        <v>599</v>
      </c>
      <c r="C506" s="796">
        <v>260</v>
      </c>
      <c r="D506" s="797"/>
    </row>
    <row r="507" spans="1:4" s="698" customFormat="1" ht="19.5" customHeight="1">
      <c r="A507" s="482">
        <v>2240106</v>
      </c>
      <c r="B507" s="482" t="s">
        <v>600</v>
      </c>
      <c r="C507" s="796">
        <v>10</v>
      </c>
      <c r="D507" s="797"/>
    </row>
    <row r="508" spans="1:4" s="698" customFormat="1" ht="19.5" customHeight="1">
      <c r="A508" s="482">
        <v>2240108</v>
      </c>
      <c r="B508" s="482" t="s">
        <v>601</v>
      </c>
      <c r="C508" s="796">
        <v>711</v>
      </c>
      <c r="D508" s="797"/>
    </row>
    <row r="509" spans="1:4" s="698" customFormat="1" ht="19.5" customHeight="1">
      <c r="A509" s="482">
        <v>2240109</v>
      </c>
      <c r="B509" s="482" t="s">
        <v>602</v>
      </c>
      <c r="C509" s="796">
        <v>92</v>
      </c>
      <c r="D509" s="797"/>
    </row>
    <row r="510" spans="1:4" s="698" customFormat="1" ht="19.5" customHeight="1">
      <c r="A510" s="482">
        <v>2240150</v>
      </c>
      <c r="B510" s="482" t="s">
        <v>205</v>
      </c>
      <c r="C510" s="796">
        <v>116</v>
      </c>
      <c r="D510" s="797"/>
    </row>
    <row r="511" spans="1:4" s="698" customFormat="1" ht="19.5" customHeight="1">
      <c r="A511" s="482">
        <v>2240199</v>
      </c>
      <c r="B511" s="482" t="s">
        <v>603</v>
      </c>
      <c r="C511" s="796">
        <v>164</v>
      </c>
      <c r="D511" s="797"/>
    </row>
    <row r="512" spans="1:4" s="698" customFormat="1" ht="19.5" customHeight="1">
      <c r="A512" s="482">
        <v>22402</v>
      </c>
      <c r="B512" s="482" t="s">
        <v>604</v>
      </c>
      <c r="C512" s="796">
        <f>SUM(C513:C515)</f>
        <v>2247</v>
      </c>
      <c r="D512" s="797"/>
    </row>
    <row r="513" spans="1:4" s="698" customFormat="1" ht="19.5" customHeight="1">
      <c r="A513" s="482">
        <v>2240201</v>
      </c>
      <c r="B513" s="482" t="s">
        <v>190</v>
      </c>
      <c r="C513" s="796">
        <v>1465</v>
      </c>
      <c r="D513" s="797"/>
    </row>
    <row r="514" spans="1:4" s="698" customFormat="1" ht="19.5" customHeight="1">
      <c r="A514" s="482">
        <v>2240204</v>
      </c>
      <c r="B514" s="482" t="s">
        <v>605</v>
      </c>
      <c r="C514" s="796">
        <v>781</v>
      </c>
      <c r="D514" s="797"/>
    </row>
    <row r="515" spans="1:4" s="698" customFormat="1" ht="19.5" customHeight="1">
      <c r="A515" s="482">
        <v>2240299</v>
      </c>
      <c r="B515" s="482" t="s">
        <v>606</v>
      </c>
      <c r="C515" s="796">
        <v>1</v>
      </c>
      <c r="D515" s="797"/>
    </row>
    <row r="516" spans="1:4" s="698" customFormat="1" ht="19.5" customHeight="1">
      <c r="A516" s="482">
        <v>22405</v>
      </c>
      <c r="B516" s="482" t="s">
        <v>607</v>
      </c>
      <c r="C516" s="796">
        <f>SUM(C517:C517)</f>
        <v>4</v>
      </c>
      <c r="D516" s="797"/>
    </row>
    <row r="517" spans="1:4" s="698" customFormat="1" ht="19.5" customHeight="1">
      <c r="A517" s="482">
        <v>2240599</v>
      </c>
      <c r="B517" s="482" t="s">
        <v>608</v>
      </c>
      <c r="C517" s="796">
        <v>4</v>
      </c>
      <c r="D517" s="797"/>
    </row>
    <row r="518" spans="1:4" s="698" customFormat="1" ht="19.5" customHeight="1">
      <c r="A518" s="482">
        <v>22406</v>
      </c>
      <c r="B518" s="482" t="s">
        <v>609</v>
      </c>
      <c r="C518" s="796">
        <f>SUM(C519:C519)</f>
        <v>530</v>
      </c>
      <c r="D518" s="797"/>
    </row>
    <row r="519" spans="1:4" s="698" customFormat="1" ht="19.5" customHeight="1">
      <c r="A519" s="482">
        <v>2240601</v>
      </c>
      <c r="B519" s="482" t="s">
        <v>610</v>
      </c>
      <c r="C519" s="796">
        <v>530</v>
      </c>
      <c r="D519" s="797"/>
    </row>
    <row r="520" spans="1:4" s="698" customFormat="1" ht="19.5" customHeight="1">
      <c r="A520" s="482">
        <v>22407</v>
      </c>
      <c r="B520" s="482" t="s">
        <v>611</v>
      </c>
      <c r="C520" s="796">
        <f>SUM(C521:C522)</f>
        <v>25</v>
      </c>
      <c r="D520" s="797"/>
    </row>
    <row r="521" spans="1:4" s="698" customFormat="1" ht="19.5" customHeight="1">
      <c r="A521" s="482">
        <v>2240703</v>
      </c>
      <c r="B521" s="482" t="s">
        <v>612</v>
      </c>
      <c r="C521" s="796">
        <v>15</v>
      </c>
      <c r="D521" s="797"/>
    </row>
    <row r="522" spans="1:4" s="698" customFormat="1" ht="19.5" customHeight="1">
      <c r="A522" s="482">
        <v>2240799</v>
      </c>
      <c r="B522" s="482" t="s">
        <v>613</v>
      </c>
      <c r="C522" s="796">
        <v>10</v>
      </c>
      <c r="D522" s="797"/>
    </row>
    <row r="523" spans="1:4" s="698" customFormat="1" ht="19.5" customHeight="1">
      <c r="A523" s="482">
        <v>22499</v>
      </c>
      <c r="B523" s="482" t="s">
        <v>614</v>
      </c>
      <c r="C523" s="796">
        <f aca="true" t="shared" si="3" ref="C523:C526">C524</f>
        <v>28</v>
      </c>
      <c r="D523" s="797"/>
    </row>
    <row r="524" spans="1:4" s="698" customFormat="1" ht="19.5" customHeight="1">
      <c r="A524" s="482">
        <v>2249999</v>
      </c>
      <c r="B524" s="482" t="s">
        <v>615</v>
      </c>
      <c r="C524" s="796">
        <v>28</v>
      </c>
      <c r="D524" s="797"/>
    </row>
    <row r="525" spans="1:4" s="783" customFormat="1" ht="19.5" customHeight="1">
      <c r="A525" s="482">
        <v>229</v>
      </c>
      <c r="B525" s="482" t="s">
        <v>616</v>
      </c>
      <c r="C525" s="796">
        <f t="shared" si="3"/>
        <v>553</v>
      </c>
      <c r="D525" s="797"/>
    </row>
    <row r="526" spans="1:4" s="698" customFormat="1" ht="19.5" customHeight="1">
      <c r="A526" s="482">
        <v>22999</v>
      </c>
      <c r="B526" s="482" t="s">
        <v>571</v>
      </c>
      <c r="C526" s="796">
        <f t="shared" si="3"/>
        <v>553</v>
      </c>
      <c r="D526" s="797"/>
    </row>
    <row r="527" spans="1:4" s="698" customFormat="1" ht="19.5" customHeight="1">
      <c r="A527" s="482">
        <v>2299999</v>
      </c>
      <c r="B527" s="482" t="s">
        <v>617</v>
      </c>
      <c r="C527" s="796">
        <v>553</v>
      </c>
      <c r="D527" s="797"/>
    </row>
    <row r="528" spans="1:4" s="783" customFormat="1" ht="19.5" customHeight="1">
      <c r="A528" s="482">
        <v>232</v>
      </c>
      <c r="B528" s="482" t="s">
        <v>618</v>
      </c>
      <c r="C528" s="796">
        <f>SUM(0,C529)</f>
        <v>7690</v>
      </c>
      <c r="D528" s="797"/>
    </row>
    <row r="529" spans="1:4" s="698" customFormat="1" ht="19.5" customHeight="1">
      <c r="A529" s="482">
        <v>23203</v>
      </c>
      <c r="B529" s="482" t="s">
        <v>619</v>
      </c>
      <c r="C529" s="796">
        <f>SUM(C530:C531)</f>
        <v>7690</v>
      </c>
      <c r="D529" s="797"/>
    </row>
    <row r="530" spans="1:4" s="698" customFormat="1" ht="19.5" customHeight="1">
      <c r="A530" s="482">
        <v>2320301</v>
      </c>
      <c r="B530" s="482" t="s">
        <v>620</v>
      </c>
      <c r="C530" s="796">
        <v>7222</v>
      </c>
      <c r="D530" s="797"/>
    </row>
    <row r="531" spans="1:4" s="698" customFormat="1" ht="19.5" customHeight="1">
      <c r="A531" s="482">
        <v>2320303</v>
      </c>
      <c r="B531" s="482" t="s">
        <v>621</v>
      </c>
      <c r="C531" s="796">
        <v>468</v>
      </c>
      <c r="D531" s="797"/>
    </row>
    <row r="532" spans="1:4" s="783" customFormat="1" ht="19.5" customHeight="1">
      <c r="A532" s="482">
        <v>233</v>
      </c>
      <c r="B532" s="482" t="s">
        <v>622</v>
      </c>
      <c r="C532" s="796">
        <f>SUM(C533:C533)</f>
        <v>16</v>
      </c>
      <c r="D532" s="797"/>
    </row>
    <row r="533" spans="1:4" s="698" customFormat="1" ht="19.5" customHeight="1">
      <c r="A533" s="482">
        <v>23303</v>
      </c>
      <c r="B533" s="482" t="s">
        <v>623</v>
      </c>
      <c r="C533" s="796">
        <v>16</v>
      </c>
      <c r="D533" s="797"/>
    </row>
    <row r="534" spans="1:4" s="783" customFormat="1" ht="19.5" customHeight="1">
      <c r="A534" s="798"/>
      <c r="B534" s="799" t="s">
        <v>624</v>
      </c>
      <c r="C534" s="800">
        <f>C535+C551</f>
        <v>108566</v>
      </c>
      <c r="D534" s="800"/>
    </row>
    <row r="535" spans="1:4" s="783" customFormat="1" ht="19.5" customHeight="1">
      <c r="A535" s="801">
        <v>230</v>
      </c>
      <c r="B535" s="802" t="s">
        <v>72</v>
      </c>
      <c r="C535" s="803">
        <f>C536+C538+C546+C548+C550</f>
        <v>85729</v>
      </c>
      <c r="D535" s="803"/>
    </row>
    <row r="536" spans="1:4" s="783" customFormat="1" ht="19.5" customHeight="1">
      <c r="A536" s="478">
        <v>23002</v>
      </c>
      <c r="B536" s="418" t="s">
        <v>625</v>
      </c>
      <c r="C536" s="483">
        <f>C537</f>
        <v>3820</v>
      </c>
      <c r="D536" s="804"/>
    </row>
    <row r="537" spans="1:4" s="783" customFormat="1" ht="19.5" customHeight="1">
      <c r="A537" s="478">
        <v>2300227</v>
      </c>
      <c r="B537" s="418" t="s">
        <v>626</v>
      </c>
      <c r="C537" s="483">
        <v>3820</v>
      </c>
      <c r="D537" s="804"/>
    </row>
    <row r="538" spans="1:4" s="783" customFormat="1" ht="19.5" customHeight="1">
      <c r="A538" s="486">
        <v>23003</v>
      </c>
      <c r="B538" s="461" t="s">
        <v>627</v>
      </c>
      <c r="C538" s="796">
        <f>SUM(C539:C545)</f>
        <v>10543</v>
      </c>
      <c r="D538" s="796"/>
    </row>
    <row r="539" spans="1:4" s="783" customFormat="1" ht="19.5" customHeight="1">
      <c r="A539" s="486">
        <v>2300304</v>
      </c>
      <c r="B539" s="461" t="s">
        <v>628</v>
      </c>
      <c r="C539" s="797">
        <v>734</v>
      </c>
      <c r="D539" s="797"/>
    </row>
    <row r="540" spans="1:4" s="783" customFormat="1" ht="19.5" customHeight="1">
      <c r="A540" s="486">
        <v>2300308</v>
      </c>
      <c r="B540" s="461" t="s">
        <v>629</v>
      </c>
      <c r="C540" s="797">
        <v>1200</v>
      </c>
      <c r="D540" s="797"/>
    </row>
    <row r="541" spans="1:4" s="783" customFormat="1" ht="19.5" customHeight="1">
      <c r="A541" s="486">
        <v>2300311</v>
      </c>
      <c r="B541" s="461" t="s">
        <v>630</v>
      </c>
      <c r="C541" s="797">
        <v>89</v>
      </c>
      <c r="D541" s="797"/>
    </row>
    <row r="542" spans="1:4" s="783" customFormat="1" ht="19.5" customHeight="1">
      <c r="A542" s="486">
        <v>2300312</v>
      </c>
      <c r="B542" s="461" t="s">
        <v>631</v>
      </c>
      <c r="C542" s="797">
        <v>2740</v>
      </c>
      <c r="D542" s="797"/>
    </row>
    <row r="543" spans="1:4" s="783" customFormat="1" ht="19.5" customHeight="1">
      <c r="A543" s="486">
        <v>2300313</v>
      </c>
      <c r="B543" s="461" t="s">
        <v>632</v>
      </c>
      <c r="C543" s="797">
        <v>4199</v>
      </c>
      <c r="D543" s="797"/>
    </row>
    <row r="544" spans="1:4" s="783" customFormat="1" ht="19.5" customHeight="1">
      <c r="A544" s="486">
        <v>2300324</v>
      </c>
      <c r="B544" s="418" t="s">
        <v>633</v>
      </c>
      <c r="C544" s="797">
        <v>731</v>
      </c>
      <c r="D544" s="797"/>
    </row>
    <row r="545" spans="1:4" s="783" customFormat="1" ht="19.5" customHeight="1">
      <c r="A545" s="486">
        <v>2300399</v>
      </c>
      <c r="B545" s="461" t="s">
        <v>634</v>
      </c>
      <c r="C545" s="797">
        <v>850</v>
      </c>
      <c r="D545" s="797"/>
    </row>
    <row r="546" spans="1:4" s="783" customFormat="1" ht="19.5" customHeight="1">
      <c r="A546" s="486">
        <v>23006</v>
      </c>
      <c r="B546" s="461" t="s">
        <v>635</v>
      </c>
      <c r="C546" s="796">
        <f aca="true" t="shared" si="4" ref="C546:C552">C547</f>
        <v>31997</v>
      </c>
      <c r="D546" s="796"/>
    </row>
    <row r="547" spans="1:4" s="783" customFormat="1" ht="19.5" customHeight="1">
      <c r="A547" s="486">
        <v>2300601</v>
      </c>
      <c r="B547" s="461" t="s">
        <v>636</v>
      </c>
      <c r="C547" s="797">
        <v>31997</v>
      </c>
      <c r="D547" s="797"/>
    </row>
    <row r="548" spans="1:4" s="783" customFormat="1" ht="19.5" customHeight="1">
      <c r="A548" s="486">
        <v>23009</v>
      </c>
      <c r="B548" s="461" t="s">
        <v>637</v>
      </c>
      <c r="C548" s="796">
        <f t="shared" si="4"/>
        <v>39136</v>
      </c>
      <c r="D548" s="796"/>
    </row>
    <row r="549" spans="1:4" s="783" customFormat="1" ht="19.5" customHeight="1">
      <c r="A549" s="486">
        <v>2300901</v>
      </c>
      <c r="B549" s="461" t="s">
        <v>638</v>
      </c>
      <c r="C549" s="796">
        <v>39136</v>
      </c>
      <c r="D549" s="805"/>
    </row>
    <row r="550" spans="1:4" s="783" customFormat="1" ht="19.5" customHeight="1">
      <c r="A550" s="486">
        <v>23015</v>
      </c>
      <c r="B550" s="461" t="s">
        <v>639</v>
      </c>
      <c r="C550" s="797">
        <v>233</v>
      </c>
      <c r="D550" s="797"/>
    </row>
    <row r="551" spans="1:4" s="783" customFormat="1" ht="19.5" customHeight="1">
      <c r="A551" s="486">
        <v>231</v>
      </c>
      <c r="B551" s="802" t="s">
        <v>76</v>
      </c>
      <c r="C551" s="796">
        <f t="shared" si="4"/>
        <v>22837</v>
      </c>
      <c r="D551" s="796"/>
    </row>
    <row r="552" spans="1:4" s="783" customFormat="1" ht="19.5" customHeight="1">
      <c r="A552" s="486">
        <v>23103</v>
      </c>
      <c r="B552" s="461" t="s">
        <v>640</v>
      </c>
      <c r="C552" s="796">
        <f t="shared" si="4"/>
        <v>22837</v>
      </c>
      <c r="D552" s="796"/>
    </row>
    <row r="553" spans="1:4" s="783" customFormat="1" ht="19.5" customHeight="1">
      <c r="A553" s="486">
        <v>2310301</v>
      </c>
      <c r="B553" s="461" t="s">
        <v>641</v>
      </c>
      <c r="C553" s="796">
        <v>22837</v>
      </c>
      <c r="D553" s="796"/>
    </row>
    <row r="554" spans="1:4" s="783" customFormat="1" ht="19.5" customHeight="1">
      <c r="A554" s="489"/>
      <c r="B554" s="652" t="s">
        <v>78</v>
      </c>
      <c r="C554" s="806">
        <f>C534+C5</f>
        <v>493384</v>
      </c>
      <c r="D554" s="806"/>
    </row>
  </sheetData>
  <sheetProtection/>
  <autoFilter ref="A5:D554"/>
  <mergeCells count="2">
    <mergeCell ref="A2:D2"/>
    <mergeCell ref="C3:D3"/>
  </mergeCells>
  <printOptions horizontalCentered="1"/>
  <pageMargins left="0.9048611111111111" right="0.9048611111111111" top="0.9444444444444444" bottom="0.7479166666666667" header="0.3145833333333333" footer="0.5118055555555555"/>
  <pageSetup firstPageNumber="9" useFirstPageNumber="1" horizontalDpi="600" verticalDpi="600" orientation="portrait" paperSize="9"/>
  <headerFooter scaleWithDoc="0" alignWithMargins="0">
    <oddFooter>&amp;C&amp;"Times New Roman"&amp;12— &amp;P —</oddFooter>
  </headerFooter>
</worksheet>
</file>

<file path=xl/worksheets/sheet40.xml><?xml version="1.0" encoding="utf-8"?>
<worksheet xmlns="http://schemas.openxmlformats.org/spreadsheetml/2006/main" xmlns:r="http://schemas.openxmlformats.org/officeDocument/2006/relationships">
  <dimension ref="A1:D12"/>
  <sheetViews>
    <sheetView zoomScaleSheetLayoutView="100" workbookViewId="0" topLeftCell="A1">
      <selection activeCell="C53" sqref="C53"/>
    </sheetView>
  </sheetViews>
  <sheetFormatPr defaultColWidth="32.875" defaultRowHeight="15" customHeight="1"/>
  <cols>
    <col min="1" max="1" width="14.625" style="118" customWidth="1"/>
    <col min="2" max="2" width="41.625" style="118" customWidth="1"/>
    <col min="3" max="3" width="23.375" style="118" customWidth="1"/>
    <col min="4" max="250" width="32.875" style="118" customWidth="1"/>
    <col min="251" max="16384" width="32.875" style="118" customWidth="1"/>
  </cols>
  <sheetData>
    <row r="1" spans="1:2" s="118" customFormat="1" ht="24" customHeight="1">
      <c r="A1" s="119" t="s">
        <v>1437</v>
      </c>
      <c r="B1" s="132"/>
    </row>
    <row r="2" spans="1:3" s="118" customFormat="1" ht="25.5">
      <c r="A2" s="120" t="s">
        <v>1438</v>
      </c>
      <c r="B2" s="121"/>
      <c r="C2" s="121"/>
    </row>
    <row r="3" spans="2:3" s="118" customFormat="1" ht="24.75" customHeight="1">
      <c r="B3" s="122"/>
      <c r="C3" s="123" t="s">
        <v>43</v>
      </c>
    </row>
    <row r="4" spans="1:3" s="118" customFormat="1" ht="39" customHeight="1">
      <c r="A4" s="124" t="s">
        <v>854</v>
      </c>
      <c r="B4" s="124" t="s">
        <v>855</v>
      </c>
      <c r="C4" s="124" t="s">
        <v>646</v>
      </c>
    </row>
    <row r="5" spans="1:4" s="118" customFormat="1" ht="39" customHeight="1">
      <c r="A5" s="145"/>
      <c r="B5" s="146" t="s">
        <v>856</v>
      </c>
      <c r="C5" s="147">
        <f>SUM(C6:C10)</f>
        <v>501514.87689200003</v>
      </c>
      <c r="D5" s="148"/>
    </row>
    <row r="6" spans="1:3" s="118" customFormat="1" ht="39" customHeight="1">
      <c r="A6" s="145">
        <v>20903</v>
      </c>
      <c r="B6" s="149" t="s">
        <v>1439</v>
      </c>
      <c r="C6" s="142">
        <v>66293.559105</v>
      </c>
    </row>
    <row r="7" spans="1:3" s="118" customFormat="1" ht="39" customHeight="1">
      <c r="A7" s="145">
        <v>20904</v>
      </c>
      <c r="B7" s="149" t="s">
        <v>1440</v>
      </c>
      <c r="C7" s="142">
        <v>3573</v>
      </c>
    </row>
    <row r="8" spans="1:3" s="118" customFormat="1" ht="39" customHeight="1">
      <c r="A8" s="145">
        <v>20910</v>
      </c>
      <c r="B8" s="149" t="s">
        <v>1441</v>
      </c>
      <c r="C8" s="142">
        <v>81562.488996</v>
      </c>
    </row>
    <row r="9" spans="1:3" s="118" customFormat="1" ht="39" customHeight="1">
      <c r="A9" s="145">
        <v>20911</v>
      </c>
      <c r="B9" s="149" t="s">
        <v>1442</v>
      </c>
      <c r="C9" s="142">
        <v>183002</v>
      </c>
    </row>
    <row r="10" spans="1:3" s="118" customFormat="1" ht="39" customHeight="1">
      <c r="A10" s="145">
        <v>20912</v>
      </c>
      <c r="B10" s="149" t="s">
        <v>1443</v>
      </c>
      <c r="C10" s="142">
        <v>167083.828791</v>
      </c>
    </row>
    <row r="11" spans="1:3" s="118" customFormat="1" ht="39" customHeight="1">
      <c r="A11" s="150" t="s">
        <v>1444</v>
      </c>
      <c r="B11" s="151"/>
      <c r="C11" s="151"/>
    </row>
    <row r="12" spans="1:3" s="118" customFormat="1" ht="105.75" customHeight="1">
      <c r="A12" s="151"/>
      <c r="B12" s="151"/>
      <c r="C12" s="151"/>
    </row>
  </sheetData>
  <sheetProtection/>
  <mergeCells count="2">
    <mergeCell ref="A2:C2"/>
    <mergeCell ref="A11:C12"/>
  </mergeCells>
  <printOptions horizontalCentered="1"/>
  <pageMargins left="0.7868055555555555" right="0.7868055555555555" top="0.9444444444444444" bottom="0.7479166666666667" header="0.3145833333333333" footer="0.5118055555555555"/>
  <pageSetup firstPageNumber="79" useFirstPageNumber="1" horizontalDpi="600" verticalDpi="600" orientation="portrait" paperSize="9"/>
  <headerFooter scaleWithDoc="0" alignWithMargins="0">
    <oddFooter>&amp;C&amp;"Times New Roman"&amp;12— &amp;P —</oddFooter>
  </headerFooter>
</worksheet>
</file>

<file path=xl/worksheets/sheet41.xml><?xml version="1.0" encoding="utf-8"?>
<worksheet xmlns="http://schemas.openxmlformats.org/spreadsheetml/2006/main" xmlns:r="http://schemas.openxmlformats.org/officeDocument/2006/relationships">
  <dimension ref="A1:D33"/>
  <sheetViews>
    <sheetView showZeros="0" zoomScaleSheetLayoutView="100" workbookViewId="0" topLeftCell="A1">
      <selection activeCell="C53" sqref="C53"/>
    </sheetView>
  </sheetViews>
  <sheetFormatPr defaultColWidth="13.25390625" defaultRowHeight="15" customHeight="1"/>
  <cols>
    <col min="1" max="1" width="13.25390625" style="118" customWidth="1"/>
    <col min="2" max="2" width="51.50390625" style="118" customWidth="1"/>
    <col min="3" max="3" width="15.875" style="139" customWidth="1"/>
    <col min="4" max="16384" width="13.25390625" style="118" customWidth="1"/>
  </cols>
  <sheetData>
    <row r="1" spans="1:3" s="118" customFormat="1" ht="28.5" customHeight="1">
      <c r="A1" s="119" t="s">
        <v>1445</v>
      </c>
      <c r="B1" s="132"/>
      <c r="C1" s="139"/>
    </row>
    <row r="2" spans="1:3" s="118" customFormat="1" ht="25.5">
      <c r="A2" s="120" t="s">
        <v>1446</v>
      </c>
      <c r="B2" s="121"/>
      <c r="C2" s="121"/>
    </row>
    <row r="3" spans="2:3" s="118" customFormat="1" ht="19.5" customHeight="1">
      <c r="B3" s="122"/>
      <c r="C3" s="133" t="s">
        <v>43</v>
      </c>
    </row>
    <row r="4" spans="1:3" s="118" customFormat="1" ht="30" customHeight="1">
      <c r="A4" s="124" t="s">
        <v>843</v>
      </c>
      <c r="B4" s="124" t="s">
        <v>844</v>
      </c>
      <c r="C4" s="134" t="s">
        <v>646</v>
      </c>
    </row>
    <row r="5" spans="1:3" s="118" customFormat="1" ht="30" customHeight="1">
      <c r="A5" s="140"/>
      <c r="B5" s="125" t="s">
        <v>865</v>
      </c>
      <c r="C5" s="135">
        <f>C6+C11+C16+C25</f>
        <v>70798</v>
      </c>
    </row>
    <row r="6" spans="1:3" s="118" customFormat="1" ht="30" customHeight="1">
      <c r="A6" s="39">
        <v>10202</v>
      </c>
      <c r="B6" s="127" t="s">
        <v>846</v>
      </c>
      <c r="C6" s="141"/>
    </row>
    <row r="7" spans="1:3" s="118" customFormat="1" ht="30" customHeight="1">
      <c r="A7" s="39">
        <v>1200201</v>
      </c>
      <c r="B7" s="137" t="s">
        <v>866</v>
      </c>
      <c r="C7" s="142"/>
    </row>
    <row r="8" spans="1:3" s="118" customFormat="1" ht="30" customHeight="1">
      <c r="A8" s="39">
        <v>1200202</v>
      </c>
      <c r="B8" s="137" t="s">
        <v>867</v>
      </c>
      <c r="C8" s="142"/>
    </row>
    <row r="9" spans="1:3" s="118" customFormat="1" ht="30" customHeight="1">
      <c r="A9" s="39">
        <v>1200203</v>
      </c>
      <c r="B9" s="137" t="s">
        <v>868</v>
      </c>
      <c r="C9" s="142"/>
    </row>
    <row r="10" spans="1:4" s="118" customFormat="1" ht="30" customHeight="1">
      <c r="A10" s="39">
        <v>1020299</v>
      </c>
      <c r="B10" s="137" t="s">
        <v>1447</v>
      </c>
      <c r="C10" s="142"/>
      <c r="D10" s="131"/>
    </row>
    <row r="11" spans="1:4" s="118" customFormat="1" ht="30" customHeight="1">
      <c r="A11" s="39">
        <v>10203</v>
      </c>
      <c r="B11" s="127" t="s">
        <v>1448</v>
      </c>
      <c r="C11" s="143">
        <f>SUM(C12:C15)</f>
        <v>32912</v>
      </c>
      <c r="D11" s="131"/>
    </row>
    <row r="12" spans="1:3" s="118" customFormat="1" ht="30" customHeight="1">
      <c r="A12" s="39">
        <v>1020301</v>
      </c>
      <c r="B12" s="137" t="s">
        <v>872</v>
      </c>
      <c r="C12" s="144">
        <v>31767</v>
      </c>
    </row>
    <row r="13" spans="1:3" s="118" customFormat="1" ht="30" customHeight="1">
      <c r="A13" s="39">
        <v>1020302</v>
      </c>
      <c r="B13" s="137" t="s">
        <v>873</v>
      </c>
      <c r="C13" s="142"/>
    </row>
    <row r="14" spans="1:3" s="118" customFormat="1" ht="30" customHeight="1">
      <c r="A14" s="39">
        <v>1020303</v>
      </c>
      <c r="B14" s="137" t="s">
        <v>874</v>
      </c>
      <c r="C14" s="142">
        <v>1104</v>
      </c>
    </row>
    <row r="15" spans="1:3" s="118" customFormat="1" ht="30" customHeight="1">
      <c r="A15" s="39">
        <v>1101603</v>
      </c>
      <c r="B15" s="137" t="s">
        <v>1449</v>
      </c>
      <c r="C15" s="142">
        <v>41</v>
      </c>
    </row>
    <row r="16" spans="1:3" s="118" customFormat="1" ht="30" customHeight="1">
      <c r="A16" s="39">
        <v>10204</v>
      </c>
      <c r="B16" s="127" t="s">
        <v>848</v>
      </c>
      <c r="C16" s="142">
        <f>SUM(C17:C20)</f>
        <v>584</v>
      </c>
    </row>
    <row r="17" spans="1:3" s="118" customFormat="1" ht="30" customHeight="1">
      <c r="A17" s="39">
        <v>1020401</v>
      </c>
      <c r="B17" s="137" t="s">
        <v>876</v>
      </c>
      <c r="C17" s="142">
        <v>480</v>
      </c>
    </row>
    <row r="18" spans="1:3" s="118" customFormat="1" ht="30" customHeight="1">
      <c r="A18" s="39">
        <v>1020402</v>
      </c>
      <c r="B18" s="137" t="s">
        <v>877</v>
      </c>
      <c r="C18" s="142"/>
    </row>
    <row r="19" spans="1:3" s="118" customFormat="1" ht="30" customHeight="1">
      <c r="A19" s="39">
        <v>1020403</v>
      </c>
      <c r="B19" s="137" t="s">
        <v>878</v>
      </c>
      <c r="C19" s="142">
        <v>104</v>
      </c>
    </row>
    <row r="20" spans="1:3" s="118" customFormat="1" ht="30" customHeight="1">
      <c r="A20" s="39"/>
      <c r="B20" s="137" t="s">
        <v>1450</v>
      </c>
      <c r="C20" s="142"/>
    </row>
    <row r="21" spans="1:3" s="118" customFormat="1" ht="30" customHeight="1">
      <c r="A21" s="39">
        <v>10210</v>
      </c>
      <c r="B21" s="127" t="s">
        <v>849</v>
      </c>
      <c r="C21" s="138"/>
    </row>
    <row r="22" spans="1:3" s="118" customFormat="1" ht="30" customHeight="1">
      <c r="A22" s="39">
        <v>1021001</v>
      </c>
      <c r="B22" s="137" t="s">
        <v>879</v>
      </c>
      <c r="C22" s="138"/>
    </row>
    <row r="23" spans="1:3" s="118" customFormat="1" ht="30" customHeight="1">
      <c r="A23" s="39">
        <v>1021002</v>
      </c>
      <c r="B23" s="137" t="s">
        <v>880</v>
      </c>
      <c r="C23" s="138"/>
    </row>
    <row r="24" spans="1:3" s="118" customFormat="1" ht="30" customHeight="1">
      <c r="A24" s="39">
        <v>1021003</v>
      </c>
      <c r="B24" s="137" t="s">
        <v>881</v>
      </c>
      <c r="C24" s="138"/>
    </row>
    <row r="25" spans="1:3" s="118" customFormat="1" ht="30" customHeight="1">
      <c r="A25" s="39">
        <v>10211</v>
      </c>
      <c r="B25" s="127" t="s">
        <v>850</v>
      </c>
      <c r="C25" s="142">
        <f>SUM(C26:C29)</f>
        <v>37302</v>
      </c>
    </row>
    <row r="26" spans="1:3" s="118" customFormat="1" ht="30" customHeight="1">
      <c r="A26" s="39">
        <v>1021101</v>
      </c>
      <c r="B26" s="137" t="s">
        <v>882</v>
      </c>
      <c r="C26" s="142">
        <v>23253</v>
      </c>
    </row>
    <row r="27" spans="1:3" s="118" customFormat="1" ht="30" customHeight="1">
      <c r="A27" s="39">
        <v>1021102</v>
      </c>
      <c r="B27" s="137" t="s">
        <v>883</v>
      </c>
      <c r="C27" s="142">
        <v>12469</v>
      </c>
    </row>
    <row r="28" spans="1:3" s="118" customFormat="1" ht="30" customHeight="1">
      <c r="A28" s="39">
        <v>1021103</v>
      </c>
      <c r="B28" s="137" t="s">
        <v>884</v>
      </c>
      <c r="C28" s="142">
        <v>80</v>
      </c>
    </row>
    <row r="29" spans="1:3" s="118" customFormat="1" ht="30" customHeight="1">
      <c r="A29" s="39">
        <v>1101605</v>
      </c>
      <c r="B29" s="137" t="s">
        <v>1451</v>
      </c>
      <c r="C29" s="142">
        <v>1500</v>
      </c>
    </row>
    <row r="30" spans="1:3" s="118" customFormat="1" ht="30" customHeight="1">
      <c r="A30" s="39">
        <v>10212</v>
      </c>
      <c r="B30" s="127" t="s">
        <v>851</v>
      </c>
      <c r="C30" s="138"/>
    </row>
    <row r="31" spans="1:3" s="118" customFormat="1" ht="30" customHeight="1">
      <c r="A31" s="39">
        <v>1021201</v>
      </c>
      <c r="B31" s="137" t="s">
        <v>887</v>
      </c>
      <c r="C31" s="138"/>
    </row>
    <row r="32" spans="1:3" s="118" customFormat="1" ht="30" customHeight="1">
      <c r="A32" s="39">
        <v>1021202</v>
      </c>
      <c r="B32" s="137" t="s">
        <v>1452</v>
      </c>
      <c r="C32" s="138"/>
    </row>
    <row r="33" spans="1:3" s="118" customFormat="1" ht="30" customHeight="1">
      <c r="A33" s="39">
        <v>1021203</v>
      </c>
      <c r="B33" s="137" t="s">
        <v>889</v>
      </c>
      <c r="C33" s="138"/>
    </row>
  </sheetData>
  <sheetProtection/>
  <mergeCells count="1">
    <mergeCell ref="A2:C2"/>
  </mergeCells>
  <printOptions horizontalCentered="1"/>
  <pageMargins left="0.7868055555555555" right="0.7868055555555555" top="0.7479166666666667" bottom="0.7479166666666667" header="0.3145833333333333" footer="0.5118055555555555"/>
  <pageSetup firstPageNumber="80" useFirstPageNumber="1" horizontalDpi="600" verticalDpi="600" orientation="portrait" paperSize="9"/>
  <headerFooter scaleWithDoc="0" alignWithMargins="0">
    <oddFooter>&amp;C&amp;"Times New Roman"&amp;12— &amp;P —</oddFooter>
  </headerFooter>
</worksheet>
</file>

<file path=xl/worksheets/sheet42.xml><?xml version="1.0" encoding="utf-8"?>
<worksheet xmlns="http://schemas.openxmlformats.org/spreadsheetml/2006/main" xmlns:r="http://schemas.openxmlformats.org/officeDocument/2006/relationships">
  <dimension ref="A1:C24"/>
  <sheetViews>
    <sheetView zoomScaleSheetLayoutView="100" workbookViewId="0" topLeftCell="A7">
      <selection activeCell="C53" sqref="C53"/>
    </sheetView>
  </sheetViews>
  <sheetFormatPr defaultColWidth="32.875" defaultRowHeight="23.25" customHeight="1"/>
  <cols>
    <col min="1" max="1" width="14.625" style="118" customWidth="1"/>
    <col min="2" max="2" width="48.50390625" style="118" customWidth="1"/>
    <col min="3" max="3" width="17.375" style="131" customWidth="1"/>
    <col min="4" max="16384" width="32.875" style="118" customWidth="1"/>
  </cols>
  <sheetData>
    <row r="1" spans="1:3" s="118" customFormat="1" ht="30" customHeight="1">
      <c r="A1" s="119" t="s">
        <v>1453</v>
      </c>
      <c r="B1" s="132"/>
      <c r="C1" s="131"/>
    </row>
    <row r="2" spans="1:3" s="118" customFormat="1" ht="25.5">
      <c r="A2" s="120" t="s">
        <v>1454</v>
      </c>
      <c r="B2" s="121"/>
      <c r="C2" s="121"/>
    </row>
    <row r="3" spans="2:3" s="118" customFormat="1" ht="24.75" customHeight="1">
      <c r="B3" s="122"/>
      <c r="C3" s="133" t="s">
        <v>43</v>
      </c>
    </row>
    <row r="4" spans="1:3" s="118" customFormat="1" ht="30" customHeight="1">
      <c r="A4" s="124" t="s">
        <v>854</v>
      </c>
      <c r="B4" s="124" t="s">
        <v>855</v>
      </c>
      <c r="C4" s="134" t="s">
        <v>646</v>
      </c>
    </row>
    <row r="5" spans="1:3" s="118" customFormat="1" ht="27" customHeight="1">
      <c r="A5" s="39"/>
      <c r="B5" s="125" t="s">
        <v>892</v>
      </c>
      <c r="C5" s="135">
        <f>C6+C9+C13+C19</f>
        <v>57291</v>
      </c>
    </row>
    <row r="6" spans="1:3" s="118" customFormat="1" ht="27" customHeight="1">
      <c r="A6" s="39">
        <v>20902</v>
      </c>
      <c r="B6" s="127" t="s">
        <v>857</v>
      </c>
      <c r="C6" s="136"/>
    </row>
    <row r="7" spans="1:3" s="118" customFormat="1" ht="27" customHeight="1">
      <c r="A7" s="39">
        <v>2090201</v>
      </c>
      <c r="B7" s="137" t="s">
        <v>893</v>
      </c>
      <c r="C7" s="136"/>
    </row>
    <row r="8" spans="1:3" s="118" customFormat="1" ht="27" customHeight="1">
      <c r="A8" s="39">
        <v>2090299</v>
      </c>
      <c r="B8" s="137" t="s">
        <v>894</v>
      </c>
      <c r="C8" s="136"/>
    </row>
    <row r="9" spans="1:3" s="118" customFormat="1" ht="27" customHeight="1">
      <c r="A9" s="39">
        <v>20903</v>
      </c>
      <c r="B9" s="127" t="s">
        <v>1455</v>
      </c>
      <c r="C9" s="136">
        <f>SUM(C10:C12)</f>
        <v>18651</v>
      </c>
    </row>
    <row r="10" spans="1:3" s="118" customFormat="1" ht="27" customHeight="1">
      <c r="A10" s="39">
        <v>2090301</v>
      </c>
      <c r="B10" s="137" t="s">
        <v>896</v>
      </c>
      <c r="C10" s="136">
        <v>18584</v>
      </c>
    </row>
    <row r="11" spans="1:3" s="118" customFormat="1" ht="27" customHeight="1">
      <c r="A11" s="39">
        <v>2301703</v>
      </c>
      <c r="B11" s="137" t="s">
        <v>897</v>
      </c>
      <c r="C11" s="136">
        <v>67</v>
      </c>
    </row>
    <row r="12" spans="1:3" s="118" customFormat="1" ht="27" customHeight="1">
      <c r="A12" s="39">
        <v>2090399</v>
      </c>
      <c r="B12" s="137" t="s">
        <v>1456</v>
      </c>
      <c r="C12" s="136"/>
    </row>
    <row r="13" spans="1:3" s="118" customFormat="1" ht="27" customHeight="1">
      <c r="A13" s="39">
        <v>20904</v>
      </c>
      <c r="B13" s="127" t="s">
        <v>859</v>
      </c>
      <c r="C13" s="136">
        <f>SUM(C14:C15)</f>
        <v>1338</v>
      </c>
    </row>
    <row r="14" spans="1:3" s="118" customFormat="1" ht="27" customHeight="1">
      <c r="A14" s="39">
        <v>2090401</v>
      </c>
      <c r="B14" s="137" t="s">
        <v>898</v>
      </c>
      <c r="C14" s="136">
        <v>1288</v>
      </c>
    </row>
    <row r="15" spans="1:3" s="118" customFormat="1" ht="27" customHeight="1">
      <c r="A15" s="39">
        <v>2090499</v>
      </c>
      <c r="B15" s="137" t="s">
        <v>899</v>
      </c>
      <c r="C15" s="138">
        <v>50</v>
      </c>
    </row>
    <row r="16" spans="1:3" s="118" customFormat="1" ht="27" customHeight="1">
      <c r="A16" s="39">
        <v>20910</v>
      </c>
      <c r="B16" s="127" t="s">
        <v>860</v>
      </c>
      <c r="C16" s="138"/>
    </row>
    <row r="17" spans="1:3" s="118" customFormat="1" ht="27" customHeight="1">
      <c r="A17" s="39">
        <v>2091001</v>
      </c>
      <c r="B17" s="137" t="s">
        <v>900</v>
      </c>
      <c r="C17" s="138"/>
    </row>
    <row r="18" spans="1:3" s="118" customFormat="1" ht="27" customHeight="1">
      <c r="A18" s="39">
        <v>2091099</v>
      </c>
      <c r="B18" s="137" t="s">
        <v>901</v>
      </c>
      <c r="C18" s="138"/>
    </row>
    <row r="19" spans="1:3" s="118" customFormat="1" ht="27" customHeight="1">
      <c r="A19" s="39">
        <v>20911</v>
      </c>
      <c r="B19" s="127" t="s">
        <v>861</v>
      </c>
      <c r="C19" s="136">
        <f>SUM(C20:C21)</f>
        <v>37302</v>
      </c>
    </row>
    <row r="20" spans="1:3" s="118" customFormat="1" ht="27" customHeight="1">
      <c r="A20" s="39">
        <v>2091101</v>
      </c>
      <c r="B20" s="137" t="s">
        <v>900</v>
      </c>
      <c r="C20" s="136">
        <v>36610</v>
      </c>
    </row>
    <row r="21" spans="1:3" s="118" customFormat="1" ht="27" customHeight="1">
      <c r="A21" s="39">
        <v>2091199</v>
      </c>
      <c r="B21" s="137" t="s">
        <v>901</v>
      </c>
      <c r="C21" s="138">
        <v>692</v>
      </c>
    </row>
    <row r="22" spans="1:3" s="118" customFormat="1" ht="27" customHeight="1">
      <c r="A22" s="39">
        <v>20912</v>
      </c>
      <c r="B22" s="127" t="s">
        <v>862</v>
      </c>
      <c r="C22" s="138"/>
    </row>
    <row r="23" spans="1:3" s="118" customFormat="1" ht="27" customHeight="1">
      <c r="A23" s="39">
        <v>2091201</v>
      </c>
      <c r="B23" s="137" t="s">
        <v>896</v>
      </c>
      <c r="C23" s="138"/>
    </row>
    <row r="24" spans="1:3" s="118" customFormat="1" ht="27" customHeight="1">
      <c r="A24" s="39">
        <v>2091299</v>
      </c>
      <c r="B24" s="137" t="s">
        <v>901</v>
      </c>
      <c r="C24" s="138"/>
    </row>
  </sheetData>
  <sheetProtection/>
  <mergeCells count="1">
    <mergeCell ref="A2:C2"/>
  </mergeCells>
  <printOptions horizontalCentered="1"/>
  <pageMargins left="0.7868055555555555" right="0.7868055555555555" top="0.9444444444444444" bottom="0.7479166666666667" header="0.3145833333333333" footer="0.5118055555555555"/>
  <pageSetup firstPageNumber="82" useFirstPageNumber="1" horizontalDpi="600" verticalDpi="600" orientation="portrait" paperSize="9"/>
  <headerFooter scaleWithDoc="0" alignWithMargins="0">
    <oddFooter>&amp;C&amp;"Times New Roman"&amp;12— &amp;P —</oddFooter>
  </headerFooter>
</worksheet>
</file>

<file path=xl/worksheets/sheet43.xml><?xml version="1.0" encoding="utf-8"?>
<worksheet xmlns="http://schemas.openxmlformats.org/spreadsheetml/2006/main" xmlns:r="http://schemas.openxmlformats.org/officeDocument/2006/relationships">
  <dimension ref="A1:B12"/>
  <sheetViews>
    <sheetView showZeros="0" zoomScaleSheetLayoutView="100" workbookViewId="0" topLeftCell="A1">
      <selection activeCell="C53" sqref="C53"/>
    </sheetView>
  </sheetViews>
  <sheetFormatPr defaultColWidth="33.875" defaultRowHeight="26.25" customHeight="1"/>
  <cols>
    <col min="1" max="1" width="60.375" style="118" customWidth="1"/>
    <col min="2" max="2" width="23.875" style="118" customWidth="1"/>
    <col min="3" max="16384" width="33.875" style="118" customWidth="1"/>
  </cols>
  <sheetData>
    <row r="1" s="118" customFormat="1" ht="30.75" customHeight="1">
      <c r="A1" s="119" t="s">
        <v>1457</v>
      </c>
    </row>
    <row r="2" spans="1:2" s="118" customFormat="1" ht="51" customHeight="1">
      <c r="A2" s="120" t="s">
        <v>1458</v>
      </c>
      <c r="B2" s="121"/>
    </row>
    <row r="3" spans="1:2" s="118" customFormat="1" ht="32.25" customHeight="1">
      <c r="A3" s="122"/>
      <c r="B3" s="123" t="s">
        <v>1459</v>
      </c>
    </row>
    <row r="4" spans="1:2" s="118" customFormat="1" ht="32.25" customHeight="1">
      <c r="A4" s="124" t="s">
        <v>1460</v>
      </c>
      <c r="B4" s="124" t="s">
        <v>646</v>
      </c>
    </row>
    <row r="5" spans="1:2" s="118" customFormat="1" ht="32.25" customHeight="1">
      <c r="A5" s="125" t="s">
        <v>1461</v>
      </c>
      <c r="B5" s="126">
        <f>SUM(B6:B11)</f>
        <v>104216</v>
      </c>
    </row>
    <row r="6" spans="1:2" s="118" customFormat="1" ht="32.25" customHeight="1">
      <c r="A6" s="127" t="s">
        <v>1462</v>
      </c>
      <c r="B6" s="128"/>
    </row>
    <row r="7" spans="1:2" s="118" customFormat="1" ht="39.75" customHeight="1">
      <c r="A7" s="127" t="s">
        <v>1463</v>
      </c>
      <c r="B7" s="128">
        <v>102547</v>
      </c>
    </row>
    <row r="8" spans="1:2" s="118" customFormat="1" ht="32.25" customHeight="1">
      <c r="A8" s="127" t="s">
        <v>1464</v>
      </c>
      <c r="B8" s="128">
        <v>1669</v>
      </c>
    </row>
    <row r="9" spans="1:2" s="118" customFormat="1" ht="32.25" customHeight="1">
      <c r="A9" s="127" t="s">
        <v>1465</v>
      </c>
      <c r="B9" s="128"/>
    </row>
    <row r="10" spans="1:2" s="118" customFormat="1" ht="32.25" customHeight="1">
      <c r="A10" s="127" t="s">
        <v>1466</v>
      </c>
      <c r="B10" s="128"/>
    </row>
    <row r="11" spans="1:2" s="118" customFormat="1" ht="32.25" customHeight="1">
      <c r="A11" s="127" t="s">
        <v>1467</v>
      </c>
      <c r="B11" s="62"/>
    </row>
    <row r="12" spans="1:2" s="118" customFormat="1" ht="297" customHeight="1">
      <c r="A12" s="129" t="s">
        <v>1468</v>
      </c>
      <c r="B12" s="130"/>
    </row>
  </sheetData>
  <sheetProtection/>
  <mergeCells count="2">
    <mergeCell ref="A2:B2"/>
    <mergeCell ref="A12:B12"/>
  </mergeCells>
  <printOptions horizontalCentered="1"/>
  <pageMargins left="0.7868055555555555" right="0.7868055555555555" top="0.9444444444444444" bottom="0.7479166666666667" header="0.3145833333333333" footer="0.5118055555555555"/>
  <pageSetup firstPageNumber="83" useFirstPageNumber="1" horizontalDpi="600" verticalDpi="600" orientation="portrait" paperSize="9"/>
  <headerFooter scaleWithDoc="0" alignWithMargins="0">
    <oddFooter>&amp;C&amp;"Times New Roman"&amp;12— &amp;P —</oddFooter>
  </headerFooter>
</worksheet>
</file>

<file path=xl/worksheets/sheet44.xml><?xml version="1.0" encoding="utf-8"?>
<worksheet xmlns="http://schemas.openxmlformats.org/spreadsheetml/2006/main" xmlns:r="http://schemas.openxmlformats.org/officeDocument/2006/relationships">
  <dimension ref="A1:D91"/>
  <sheetViews>
    <sheetView showZeros="0" zoomScaleSheetLayoutView="100" workbookViewId="0" topLeftCell="A1">
      <selection activeCell="C53" sqref="C53"/>
    </sheetView>
  </sheetViews>
  <sheetFormatPr defaultColWidth="9.00390625" defaultRowHeight="15.75" customHeight="1"/>
  <cols>
    <col min="1" max="1" width="13.00390625" style="71" customWidth="1"/>
    <col min="2" max="2" width="42.125" style="71" customWidth="1"/>
    <col min="3" max="3" width="12.625" style="72" customWidth="1"/>
    <col min="4" max="4" width="11.625" style="71" customWidth="1"/>
    <col min="5" max="16384" width="9.00390625" style="71" customWidth="1"/>
  </cols>
  <sheetData>
    <row r="1" spans="1:3" s="67" customFormat="1" ht="36" customHeight="1">
      <c r="A1" s="31" t="s">
        <v>1469</v>
      </c>
      <c r="B1" s="71"/>
      <c r="C1" s="73"/>
    </row>
    <row r="2" spans="1:4" ht="33" customHeight="1">
      <c r="A2" s="74" t="s">
        <v>1470</v>
      </c>
      <c r="B2" s="75"/>
      <c r="C2" s="75"/>
      <c r="D2" s="75"/>
    </row>
    <row r="3" spans="1:4" s="67" customFormat="1" ht="33" customHeight="1">
      <c r="A3" s="99"/>
      <c r="B3" s="76"/>
      <c r="C3" s="100" t="s">
        <v>1471</v>
      </c>
      <c r="D3" s="101"/>
    </row>
    <row r="4" spans="1:4" s="69" customFormat="1" ht="33" customHeight="1">
      <c r="A4" s="102" t="s">
        <v>3</v>
      </c>
      <c r="B4" s="102" t="s">
        <v>4</v>
      </c>
      <c r="C4" s="103" t="s">
        <v>949</v>
      </c>
      <c r="D4" s="104" t="s">
        <v>950</v>
      </c>
    </row>
    <row r="5" spans="1:4" s="69" customFormat="1" ht="33" customHeight="1">
      <c r="A5" s="105">
        <v>10306</v>
      </c>
      <c r="B5" s="106" t="s">
        <v>904</v>
      </c>
      <c r="C5" s="107">
        <f>SUM(C6:C10)</f>
        <v>102236</v>
      </c>
      <c r="D5" s="108"/>
    </row>
    <row r="6" spans="1:4" s="69" customFormat="1" ht="33" customHeight="1">
      <c r="A6" s="109">
        <v>1030601</v>
      </c>
      <c r="B6" s="88" t="s">
        <v>922</v>
      </c>
      <c r="C6" s="110">
        <v>65986</v>
      </c>
      <c r="D6" s="108"/>
    </row>
    <row r="7" spans="1:4" s="69" customFormat="1" ht="33" customHeight="1">
      <c r="A7" s="109">
        <v>1030602</v>
      </c>
      <c r="B7" s="88" t="s">
        <v>923</v>
      </c>
      <c r="C7" s="110">
        <v>250</v>
      </c>
      <c r="D7" s="111"/>
    </row>
    <row r="8" spans="1:4" s="69" customFormat="1" ht="33" customHeight="1">
      <c r="A8" s="109">
        <v>1030603</v>
      </c>
      <c r="B8" s="88" t="s">
        <v>924</v>
      </c>
      <c r="C8" s="110">
        <v>0</v>
      </c>
      <c r="D8" s="112"/>
    </row>
    <row r="9" spans="1:4" s="69" customFormat="1" ht="33" customHeight="1">
      <c r="A9" s="109">
        <v>1030604</v>
      </c>
      <c r="B9" s="88" t="s">
        <v>925</v>
      </c>
      <c r="C9" s="110">
        <v>0</v>
      </c>
      <c r="D9" s="112"/>
    </row>
    <row r="10" spans="1:4" s="69" customFormat="1" ht="33" customHeight="1">
      <c r="A10" s="109">
        <v>1030698</v>
      </c>
      <c r="B10" s="88" t="s">
        <v>926</v>
      </c>
      <c r="C10" s="110">
        <v>36000</v>
      </c>
      <c r="D10" s="112"/>
    </row>
    <row r="11" spans="1:4" s="69" customFormat="1" ht="33" customHeight="1">
      <c r="A11" s="96"/>
      <c r="B11" s="113" t="s">
        <v>1472</v>
      </c>
      <c r="C11" s="114">
        <f>SUM(C12:C13)</f>
        <v>2489</v>
      </c>
      <c r="D11" s="112"/>
    </row>
    <row r="12" spans="1:4" s="69" customFormat="1" ht="33" customHeight="1">
      <c r="A12" s="109">
        <v>11005</v>
      </c>
      <c r="B12" s="115" t="s">
        <v>1473</v>
      </c>
      <c r="C12" s="110">
        <v>0</v>
      </c>
      <c r="D12" s="112"/>
    </row>
    <row r="13" spans="1:4" s="69" customFormat="1" ht="33" customHeight="1">
      <c r="A13" s="109"/>
      <c r="B13" s="116" t="s">
        <v>911</v>
      </c>
      <c r="C13" s="110">
        <v>2489</v>
      </c>
      <c r="D13" s="112"/>
    </row>
    <row r="14" spans="1:4" s="69" customFormat="1" ht="33" customHeight="1">
      <c r="A14" s="96"/>
      <c r="B14" s="113" t="s">
        <v>1474</v>
      </c>
      <c r="C14" s="117">
        <f>C11+C5</f>
        <v>104725</v>
      </c>
      <c r="D14" s="112"/>
    </row>
    <row r="15" s="67" customFormat="1" ht="33" customHeight="1">
      <c r="C15" s="73"/>
    </row>
    <row r="16" s="67" customFormat="1" ht="15.75">
      <c r="C16" s="73"/>
    </row>
    <row r="17" s="67" customFormat="1" ht="15.75">
      <c r="C17" s="73"/>
    </row>
    <row r="18" s="67" customFormat="1" ht="15.75">
      <c r="C18" s="73"/>
    </row>
    <row r="19" s="67" customFormat="1" ht="15.75">
      <c r="C19" s="73"/>
    </row>
    <row r="20" s="67" customFormat="1" ht="15.75">
      <c r="C20" s="73"/>
    </row>
    <row r="21" s="67" customFormat="1" ht="15.75">
      <c r="C21" s="73"/>
    </row>
    <row r="22" s="67" customFormat="1" ht="15.75">
      <c r="C22" s="73"/>
    </row>
    <row r="23" s="67" customFormat="1" ht="15.75">
      <c r="C23" s="73"/>
    </row>
    <row r="24" s="67" customFormat="1" ht="15.75">
      <c r="C24" s="73"/>
    </row>
    <row r="25" s="67" customFormat="1" ht="15.75">
      <c r="C25" s="73"/>
    </row>
    <row r="26" s="67" customFormat="1" ht="15.75">
      <c r="C26" s="73"/>
    </row>
    <row r="27" s="67" customFormat="1" ht="15.75">
      <c r="C27" s="73"/>
    </row>
    <row r="28" s="67" customFormat="1" ht="15.75">
      <c r="C28" s="73"/>
    </row>
    <row r="29" s="67" customFormat="1" ht="15.75">
      <c r="C29" s="73"/>
    </row>
    <row r="30" s="67" customFormat="1" ht="15.75">
      <c r="C30" s="73"/>
    </row>
    <row r="31" s="67" customFormat="1" ht="15.75">
      <c r="C31" s="73"/>
    </row>
    <row r="32" s="67" customFormat="1" ht="15.75">
      <c r="C32" s="73"/>
    </row>
    <row r="33" s="67" customFormat="1" ht="15.75">
      <c r="C33" s="73"/>
    </row>
    <row r="34" s="67" customFormat="1" ht="15.75">
      <c r="C34" s="73"/>
    </row>
    <row r="35" s="67" customFormat="1" ht="15.75">
      <c r="C35" s="73"/>
    </row>
    <row r="36" s="67" customFormat="1" ht="15.75">
      <c r="C36" s="73"/>
    </row>
    <row r="37" s="67" customFormat="1" ht="15.75">
      <c r="C37" s="73"/>
    </row>
    <row r="38" s="67" customFormat="1" ht="15.75">
      <c r="C38" s="73"/>
    </row>
    <row r="39" s="67" customFormat="1" ht="15.75">
      <c r="C39" s="73"/>
    </row>
    <row r="40" s="67" customFormat="1" ht="15.75">
      <c r="C40" s="73"/>
    </row>
    <row r="41" s="67" customFormat="1" ht="15.75">
      <c r="C41" s="73"/>
    </row>
    <row r="42" s="67" customFormat="1" ht="15.75">
      <c r="C42" s="73"/>
    </row>
    <row r="43" s="67" customFormat="1" ht="15.75">
      <c r="C43" s="73"/>
    </row>
    <row r="44" s="67" customFormat="1" ht="15.75">
      <c r="C44" s="73"/>
    </row>
    <row r="45" s="67" customFormat="1" ht="15.75">
      <c r="C45" s="73"/>
    </row>
    <row r="46" s="67" customFormat="1" ht="15.75">
      <c r="C46" s="73"/>
    </row>
    <row r="47" s="67" customFormat="1" ht="15.75">
      <c r="C47" s="73"/>
    </row>
    <row r="48" s="67" customFormat="1" ht="15.75">
      <c r="C48" s="73"/>
    </row>
    <row r="49" s="67" customFormat="1" ht="15.75">
      <c r="C49" s="73"/>
    </row>
    <row r="50" s="67" customFormat="1" ht="15.75">
      <c r="C50" s="73"/>
    </row>
    <row r="51" s="67" customFormat="1" ht="15.75">
      <c r="C51" s="73"/>
    </row>
    <row r="52" s="67" customFormat="1" ht="15.75">
      <c r="C52" s="73"/>
    </row>
    <row r="53" s="67" customFormat="1" ht="15.75">
      <c r="C53" s="73"/>
    </row>
    <row r="54" s="67" customFormat="1" ht="15.75">
      <c r="C54" s="73"/>
    </row>
    <row r="55" s="67" customFormat="1" ht="15.75">
      <c r="C55" s="73"/>
    </row>
    <row r="56" s="67" customFormat="1" ht="15.75">
      <c r="C56" s="73"/>
    </row>
    <row r="57" s="67" customFormat="1" ht="15.75">
      <c r="C57" s="73"/>
    </row>
    <row r="58" s="67" customFormat="1" ht="15.75">
      <c r="C58" s="73"/>
    </row>
    <row r="59" s="67" customFormat="1" ht="15.75">
      <c r="C59" s="73"/>
    </row>
    <row r="60" s="67" customFormat="1" ht="15.75">
      <c r="C60" s="73"/>
    </row>
    <row r="61" s="67" customFormat="1" ht="15.75">
      <c r="C61" s="73"/>
    </row>
    <row r="62" s="67" customFormat="1" ht="15.75">
      <c r="C62" s="73"/>
    </row>
    <row r="63" s="67" customFormat="1" ht="15.75">
      <c r="C63" s="73"/>
    </row>
    <row r="64" s="67" customFormat="1" ht="15.75">
      <c r="C64" s="73"/>
    </row>
    <row r="65" s="67" customFormat="1" ht="15.75">
      <c r="C65" s="73"/>
    </row>
    <row r="66" s="67" customFormat="1" ht="15.75">
      <c r="C66" s="73"/>
    </row>
    <row r="67" s="67" customFormat="1" ht="15.75">
      <c r="C67" s="73"/>
    </row>
    <row r="68" s="67" customFormat="1" ht="15.75">
      <c r="C68" s="73"/>
    </row>
    <row r="69" s="67" customFormat="1" ht="15.75">
      <c r="C69" s="73"/>
    </row>
    <row r="70" s="67" customFormat="1" ht="15.75">
      <c r="C70" s="73"/>
    </row>
    <row r="71" s="67" customFormat="1" ht="15.75">
      <c r="C71" s="73"/>
    </row>
    <row r="72" s="67" customFormat="1" ht="15.75">
      <c r="C72" s="73"/>
    </row>
    <row r="73" s="67" customFormat="1" ht="15.75">
      <c r="C73" s="73"/>
    </row>
    <row r="74" s="67" customFormat="1" ht="15.75">
      <c r="C74" s="73"/>
    </row>
    <row r="75" s="67" customFormat="1" ht="15.75">
      <c r="C75" s="73"/>
    </row>
    <row r="76" s="67" customFormat="1" ht="15.75">
      <c r="C76" s="73"/>
    </row>
    <row r="77" s="67" customFormat="1" ht="15.75">
      <c r="C77" s="73"/>
    </row>
    <row r="78" s="67" customFormat="1" ht="15.75">
      <c r="C78" s="73"/>
    </row>
    <row r="79" s="67" customFormat="1" ht="15.75">
      <c r="C79" s="73"/>
    </row>
    <row r="80" s="67" customFormat="1" ht="15.75">
      <c r="C80" s="73"/>
    </row>
    <row r="81" s="67" customFormat="1" ht="15.75">
      <c r="C81" s="73"/>
    </row>
    <row r="82" s="67" customFormat="1" ht="15.75">
      <c r="C82" s="73"/>
    </row>
    <row r="83" s="67" customFormat="1" ht="15.75">
      <c r="C83" s="73"/>
    </row>
    <row r="84" s="67" customFormat="1" ht="15.75">
      <c r="C84" s="73"/>
    </row>
    <row r="85" s="67" customFormat="1" ht="15.75">
      <c r="C85" s="73"/>
    </row>
    <row r="86" s="67" customFormat="1" ht="15.75">
      <c r="C86" s="73"/>
    </row>
    <row r="87" s="67" customFormat="1" ht="15.75">
      <c r="C87" s="73"/>
    </row>
    <row r="88" s="67" customFormat="1" ht="15.75">
      <c r="C88" s="73"/>
    </row>
    <row r="89" s="67" customFormat="1" ht="15.75">
      <c r="C89" s="73"/>
    </row>
    <row r="90" s="67" customFormat="1" ht="15.75">
      <c r="C90" s="73"/>
    </row>
    <row r="91" s="67" customFormat="1" ht="15.75">
      <c r="C91" s="73"/>
    </row>
  </sheetData>
  <sheetProtection/>
  <mergeCells count="3">
    <mergeCell ref="A2:D2"/>
    <mergeCell ref="A3:B3"/>
    <mergeCell ref="C3:D3"/>
  </mergeCells>
  <printOptions horizontalCentered="1"/>
  <pageMargins left="0.7868055555555555" right="0.7868055555555555" top="0.9444444444444444" bottom="0.7479166666666667" header="0.3145833333333333" footer="0.5118055555555555"/>
  <pageSetup firstPageNumber="84" useFirstPageNumber="1" horizontalDpi="600" verticalDpi="600" orientation="portrait" paperSize="9"/>
  <headerFooter scaleWithDoc="0" alignWithMargins="0">
    <oddFooter>&amp;C&amp;"Times New Roman"&amp;12— &amp;P —</oddFooter>
  </headerFooter>
</worksheet>
</file>

<file path=xl/worksheets/sheet45.xml><?xml version="1.0" encoding="utf-8"?>
<worksheet xmlns="http://schemas.openxmlformats.org/spreadsheetml/2006/main" xmlns:r="http://schemas.openxmlformats.org/officeDocument/2006/relationships">
  <dimension ref="A1:D148"/>
  <sheetViews>
    <sheetView showZeros="0" zoomScaleSheetLayoutView="100" workbookViewId="0" topLeftCell="A1">
      <selection activeCell="C53" sqref="C53"/>
    </sheetView>
  </sheetViews>
  <sheetFormatPr defaultColWidth="9.00390625" defaultRowHeight="15.75" customHeight="1"/>
  <cols>
    <col min="1" max="1" width="12.625" style="71" customWidth="1"/>
    <col min="2" max="2" width="42.25390625" style="71" customWidth="1"/>
    <col min="3" max="3" width="11.25390625" style="72" customWidth="1"/>
    <col min="4" max="4" width="13.50390625" style="71" customWidth="1"/>
    <col min="5" max="16384" width="9.00390625" style="71" customWidth="1"/>
  </cols>
  <sheetData>
    <row r="1" spans="1:3" s="67" customFormat="1" ht="30" customHeight="1">
      <c r="A1" s="31" t="s">
        <v>1475</v>
      </c>
      <c r="B1" s="71"/>
      <c r="C1" s="73"/>
    </row>
    <row r="2" spans="1:4" ht="41.25" customHeight="1">
      <c r="A2" s="74" t="s">
        <v>1476</v>
      </c>
      <c r="B2" s="75"/>
      <c r="C2" s="75"/>
      <c r="D2" s="75"/>
    </row>
    <row r="3" spans="1:4" ht="33.75" customHeight="1">
      <c r="A3" s="76"/>
      <c r="B3" s="77"/>
      <c r="C3" s="78"/>
      <c r="D3" s="79" t="s">
        <v>1477</v>
      </c>
    </row>
    <row r="4" spans="1:4" s="68" customFormat="1" ht="45" customHeight="1">
      <c r="A4" s="80" t="s">
        <v>44</v>
      </c>
      <c r="B4" s="81" t="s">
        <v>45</v>
      </c>
      <c r="C4" s="82" t="s">
        <v>646</v>
      </c>
      <c r="D4" s="83" t="s">
        <v>81</v>
      </c>
    </row>
    <row r="5" spans="1:4" s="69" customFormat="1" ht="30" customHeight="1">
      <c r="A5" s="84"/>
      <c r="B5" s="85" t="s">
        <v>915</v>
      </c>
      <c r="C5" s="86">
        <f>SUM(C6:C7)</f>
        <v>44042</v>
      </c>
      <c r="D5" s="87"/>
    </row>
    <row r="6" spans="1:4" s="69" customFormat="1" ht="30" customHeight="1">
      <c r="A6" s="88">
        <v>208</v>
      </c>
      <c r="B6" s="89" t="s">
        <v>916</v>
      </c>
      <c r="C6" s="90">
        <v>0</v>
      </c>
      <c r="D6" s="87"/>
    </row>
    <row r="7" spans="1:4" s="69" customFormat="1" ht="30" customHeight="1">
      <c r="A7" s="88">
        <v>223</v>
      </c>
      <c r="B7" s="89" t="s">
        <v>917</v>
      </c>
      <c r="C7" s="91">
        <v>44042</v>
      </c>
      <c r="D7" s="87"/>
    </row>
    <row r="8" spans="1:4" s="69" customFormat="1" ht="30" customHeight="1">
      <c r="A8" s="88"/>
      <c r="B8" s="92" t="s">
        <v>71</v>
      </c>
      <c r="C8" s="93">
        <f>C9</f>
        <v>60683</v>
      </c>
      <c r="D8" s="94"/>
    </row>
    <row r="9" spans="1:4" s="69" customFormat="1" ht="30" customHeight="1">
      <c r="A9" s="88" t="s">
        <v>918</v>
      </c>
      <c r="B9" s="89" t="s">
        <v>72</v>
      </c>
      <c r="C9" s="91">
        <v>60683</v>
      </c>
      <c r="D9" s="95"/>
    </row>
    <row r="10" spans="1:4" s="69" customFormat="1" ht="30" customHeight="1">
      <c r="A10" s="88" t="s">
        <v>919</v>
      </c>
      <c r="B10" s="89" t="s">
        <v>831</v>
      </c>
      <c r="C10" s="90">
        <v>60144</v>
      </c>
      <c r="D10" s="94"/>
    </row>
    <row r="11" spans="1:4" s="69" customFormat="1" ht="30" customHeight="1">
      <c r="A11" s="88"/>
      <c r="B11" s="89" t="s">
        <v>832</v>
      </c>
      <c r="C11" s="90">
        <v>539</v>
      </c>
      <c r="D11" s="94"/>
    </row>
    <row r="12" spans="1:4" s="69" customFormat="1" ht="30" customHeight="1">
      <c r="A12" s="96"/>
      <c r="B12" s="97" t="s">
        <v>78</v>
      </c>
      <c r="C12" s="86">
        <f>C8+C5</f>
        <v>104725</v>
      </c>
      <c r="D12" s="94"/>
    </row>
    <row r="13" s="70" customFormat="1" ht="12.75">
      <c r="C13" s="98"/>
    </row>
    <row r="14" s="70" customFormat="1" ht="12.75">
      <c r="C14" s="98"/>
    </row>
    <row r="15" s="70" customFormat="1" ht="12.75">
      <c r="C15" s="98"/>
    </row>
    <row r="16" s="70" customFormat="1" ht="12.75">
      <c r="C16" s="98"/>
    </row>
    <row r="17" s="70" customFormat="1" ht="12.75">
      <c r="C17" s="98"/>
    </row>
    <row r="18" s="70" customFormat="1" ht="12.75">
      <c r="C18" s="98"/>
    </row>
    <row r="19" s="70" customFormat="1" ht="12.75">
      <c r="C19" s="98"/>
    </row>
    <row r="20" s="70" customFormat="1" ht="12.75">
      <c r="C20" s="98"/>
    </row>
    <row r="21" s="70" customFormat="1" ht="12.75">
      <c r="C21" s="98"/>
    </row>
    <row r="22" s="70" customFormat="1" ht="12.75">
      <c r="C22" s="98"/>
    </row>
    <row r="23" s="70" customFormat="1" ht="12.75">
      <c r="C23" s="98"/>
    </row>
    <row r="24" s="70" customFormat="1" ht="12.75">
      <c r="C24" s="98"/>
    </row>
    <row r="25" s="70" customFormat="1" ht="12.75">
      <c r="C25" s="98"/>
    </row>
    <row r="26" s="70" customFormat="1" ht="12.75">
      <c r="C26" s="98"/>
    </row>
    <row r="27" s="70" customFormat="1" ht="12.75">
      <c r="C27" s="98"/>
    </row>
    <row r="28" s="70" customFormat="1" ht="12.75">
      <c r="C28" s="98"/>
    </row>
    <row r="29" s="70" customFormat="1" ht="12.75">
      <c r="C29" s="98"/>
    </row>
    <row r="30" s="70" customFormat="1" ht="12.75">
      <c r="C30" s="98"/>
    </row>
    <row r="31" s="70" customFormat="1" ht="12.75">
      <c r="C31" s="98"/>
    </row>
    <row r="32" s="70" customFormat="1" ht="12.75">
      <c r="C32" s="98"/>
    </row>
    <row r="33" s="70" customFormat="1" ht="12.75">
      <c r="C33" s="98"/>
    </row>
    <row r="34" s="70" customFormat="1" ht="12.75">
      <c r="C34" s="98"/>
    </row>
    <row r="35" s="70" customFormat="1" ht="12.75">
      <c r="C35" s="98"/>
    </row>
    <row r="36" s="70" customFormat="1" ht="12.75">
      <c r="C36" s="98"/>
    </row>
    <row r="37" s="70" customFormat="1" ht="12.75">
      <c r="C37" s="98"/>
    </row>
    <row r="38" s="70" customFormat="1" ht="12.75">
      <c r="C38" s="98"/>
    </row>
    <row r="39" s="70" customFormat="1" ht="12.75">
      <c r="C39" s="98"/>
    </row>
    <row r="40" s="70" customFormat="1" ht="12.75">
      <c r="C40" s="98"/>
    </row>
    <row r="41" s="70" customFormat="1" ht="12.75">
      <c r="C41" s="98"/>
    </row>
    <row r="42" s="70" customFormat="1" ht="12.75">
      <c r="C42" s="98"/>
    </row>
    <row r="43" s="70" customFormat="1" ht="12.75">
      <c r="C43" s="98"/>
    </row>
    <row r="44" s="70" customFormat="1" ht="12.75">
      <c r="C44" s="98"/>
    </row>
    <row r="45" s="70" customFormat="1" ht="12.75">
      <c r="C45" s="98"/>
    </row>
    <row r="46" s="70" customFormat="1" ht="12.75">
      <c r="C46" s="98"/>
    </row>
    <row r="47" s="70" customFormat="1" ht="12.75">
      <c r="C47" s="98"/>
    </row>
    <row r="48" s="70" customFormat="1" ht="12.75">
      <c r="C48" s="98"/>
    </row>
    <row r="49" s="70" customFormat="1" ht="12.75">
      <c r="C49" s="98"/>
    </row>
    <row r="50" s="70" customFormat="1" ht="12.75">
      <c r="C50" s="98"/>
    </row>
    <row r="51" s="70" customFormat="1" ht="12.75">
      <c r="C51" s="98"/>
    </row>
    <row r="52" s="70" customFormat="1" ht="12.75">
      <c r="C52" s="98"/>
    </row>
    <row r="53" s="70" customFormat="1" ht="12.75">
      <c r="C53" s="98"/>
    </row>
    <row r="54" s="70" customFormat="1" ht="12.75">
      <c r="C54" s="98"/>
    </row>
    <row r="55" s="70" customFormat="1" ht="12.75">
      <c r="C55" s="98"/>
    </row>
    <row r="56" s="70" customFormat="1" ht="12.75">
      <c r="C56" s="98"/>
    </row>
    <row r="57" s="70" customFormat="1" ht="12.75">
      <c r="C57" s="98"/>
    </row>
    <row r="58" s="70" customFormat="1" ht="12.75">
      <c r="C58" s="98"/>
    </row>
    <row r="59" s="70" customFormat="1" ht="12.75">
      <c r="C59" s="98"/>
    </row>
    <row r="60" s="70" customFormat="1" ht="12.75">
      <c r="C60" s="98"/>
    </row>
    <row r="61" s="70" customFormat="1" ht="12.75">
      <c r="C61" s="98"/>
    </row>
    <row r="62" s="70" customFormat="1" ht="12.75">
      <c r="C62" s="98"/>
    </row>
    <row r="74" ht="15.75">
      <c r="C74" s="71"/>
    </row>
    <row r="75" ht="15.75">
      <c r="C75" s="71"/>
    </row>
    <row r="76" ht="15.75">
      <c r="C76" s="71"/>
    </row>
    <row r="77" ht="15.75">
      <c r="C77" s="71"/>
    </row>
    <row r="78" ht="15.75">
      <c r="C78" s="71"/>
    </row>
    <row r="79" ht="15.75">
      <c r="C79" s="71"/>
    </row>
    <row r="80" ht="15.75">
      <c r="C80" s="71"/>
    </row>
    <row r="81" ht="15.75">
      <c r="C81" s="71"/>
    </row>
    <row r="82" ht="15.75">
      <c r="C82" s="71"/>
    </row>
    <row r="83" ht="15.75">
      <c r="C83" s="71"/>
    </row>
    <row r="84" ht="15.75">
      <c r="C84" s="71"/>
    </row>
    <row r="85" ht="15.75">
      <c r="C85" s="71"/>
    </row>
    <row r="86" ht="15.75">
      <c r="C86" s="71"/>
    </row>
    <row r="87" ht="15.75">
      <c r="C87" s="71"/>
    </row>
    <row r="88" ht="15.75">
      <c r="C88" s="71"/>
    </row>
    <row r="89" ht="15.75">
      <c r="C89" s="71"/>
    </row>
    <row r="90" ht="15.75">
      <c r="C90" s="71"/>
    </row>
    <row r="91" ht="15.75">
      <c r="C91" s="71"/>
    </row>
    <row r="92" ht="15.75">
      <c r="C92" s="71"/>
    </row>
    <row r="93" ht="15.75">
      <c r="C93" s="71"/>
    </row>
    <row r="94" ht="15.75">
      <c r="C94" s="71"/>
    </row>
    <row r="95" ht="15.75">
      <c r="C95" s="71"/>
    </row>
    <row r="96" ht="15.75">
      <c r="C96" s="71"/>
    </row>
    <row r="97" ht="15.75">
      <c r="C97" s="71"/>
    </row>
    <row r="98" ht="15.75">
      <c r="C98" s="71"/>
    </row>
    <row r="99" ht="15.75">
      <c r="C99" s="71"/>
    </row>
    <row r="100" ht="15.75">
      <c r="C100" s="71"/>
    </row>
    <row r="101" ht="15.75">
      <c r="C101" s="71"/>
    </row>
    <row r="102" ht="15.75">
      <c r="C102" s="71"/>
    </row>
    <row r="103" ht="15.75">
      <c r="C103" s="71"/>
    </row>
    <row r="104" ht="15.75">
      <c r="C104" s="71"/>
    </row>
    <row r="105" ht="15.75">
      <c r="C105" s="71"/>
    </row>
    <row r="106" ht="15.75">
      <c r="C106" s="71"/>
    </row>
    <row r="107" ht="15.75">
      <c r="C107" s="71"/>
    </row>
    <row r="108" ht="15.75">
      <c r="C108" s="71"/>
    </row>
    <row r="109" ht="15.75">
      <c r="C109" s="71"/>
    </row>
    <row r="110" ht="15.75">
      <c r="C110" s="71"/>
    </row>
    <row r="111" ht="15.75">
      <c r="C111" s="71"/>
    </row>
    <row r="112" ht="15.75">
      <c r="C112" s="71"/>
    </row>
    <row r="113" ht="15.75">
      <c r="C113" s="71"/>
    </row>
    <row r="114" ht="15.75">
      <c r="C114" s="71"/>
    </row>
    <row r="115" ht="15.75">
      <c r="C115" s="71"/>
    </row>
    <row r="116" ht="15.75">
      <c r="C116" s="71"/>
    </row>
    <row r="117" ht="15.75">
      <c r="C117" s="71"/>
    </row>
    <row r="118" ht="15.75">
      <c r="C118" s="71"/>
    </row>
    <row r="119" ht="15.75">
      <c r="C119" s="71"/>
    </row>
    <row r="120" ht="15.75">
      <c r="C120" s="71"/>
    </row>
    <row r="121" ht="15.75">
      <c r="C121" s="71"/>
    </row>
    <row r="122" ht="15.75">
      <c r="C122" s="71"/>
    </row>
    <row r="123" ht="15.75">
      <c r="C123" s="71"/>
    </row>
    <row r="124" ht="15.75">
      <c r="C124" s="71"/>
    </row>
    <row r="125" ht="15.75">
      <c r="C125" s="71"/>
    </row>
    <row r="126" ht="15.75">
      <c r="C126" s="71"/>
    </row>
    <row r="127" ht="15.75">
      <c r="C127" s="71"/>
    </row>
    <row r="128" ht="15.75">
      <c r="C128" s="71"/>
    </row>
    <row r="129" ht="15.75">
      <c r="C129" s="71"/>
    </row>
    <row r="130" ht="15.75">
      <c r="C130" s="71"/>
    </row>
    <row r="131" ht="15.75">
      <c r="C131" s="71"/>
    </row>
    <row r="132" ht="15.75">
      <c r="C132" s="71"/>
    </row>
    <row r="133" ht="15.75">
      <c r="C133" s="71"/>
    </row>
    <row r="134" ht="15.75">
      <c r="C134" s="71"/>
    </row>
    <row r="135" ht="15.75">
      <c r="C135" s="71"/>
    </row>
    <row r="136" ht="15.75">
      <c r="C136" s="71"/>
    </row>
    <row r="137" ht="15.75">
      <c r="C137" s="71"/>
    </row>
    <row r="138" ht="15.75">
      <c r="C138" s="71"/>
    </row>
    <row r="139" ht="15.75">
      <c r="C139" s="71"/>
    </row>
    <row r="140" ht="15.75">
      <c r="C140" s="71"/>
    </row>
    <row r="141" ht="15.75">
      <c r="C141" s="71"/>
    </row>
    <row r="142" ht="15.75">
      <c r="C142" s="71"/>
    </row>
    <row r="143" ht="15.75">
      <c r="C143" s="71"/>
    </row>
    <row r="144" ht="15.75">
      <c r="C144" s="71"/>
    </row>
    <row r="145" ht="15.75">
      <c r="C145" s="71"/>
    </row>
    <row r="146" ht="15.75">
      <c r="C146" s="71"/>
    </row>
    <row r="147" ht="15.75">
      <c r="C147" s="71"/>
    </row>
    <row r="148" ht="15.75">
      <c r="C148" s="71"/>
    </row>
  </sheetData>
  <sheetProtection/>
  <mergeCells count="2">
    <mergeCell ref="A2:D2"/>
    <mergeCell ref="A3:B3"/>
  </mergeCells>
  <printOptions horizontalCentered="1"/>
  <pageMargins left="0.7868055555555555" right="0.7868055555555555" top="0.9444444444444444" bottom="0.7479166666666667" header="0.3145833333333333" footer="0.5118055555555555"/>
  <pageSetup firstPageNumber="85" useFirstPageNumber="1" horizontalDpi="600" verticalDpi="600" orientation="portrait" paperSize="9"/>
  <headerFooter scaleWithDoc="0" alignWithMargins="0">
    <oddFooter>&amp;C&amp;"Times New Roman"&amp;12— &amp;P —</oddFooter>
  </headerFooter>
</worksheet>
</file>

<file path=xl/worksheets/sheet46.xml><?xml version="1.0" encoding="utf-8"?>
<worksheet xmlns="http://schemas.openxmlformats.org/spreadsheetml/2006/main" xmlns:r="http://schemas.openxmlformats.org/officeDocument/2006/relationships">
  <dimension ref="A1:D103"/>
  <sheetViews>
    <sheetView showZeros="0" view="pageBreakPreview" zoomScaleSheetLayoutView="100" workbookViewId="0" topLeftCell="A1">
      <selection activeCell="C53" sqref="C53"/>
    </sheetView>
  </sheetViews>
  <sheetFormatPr defaultColWidth="9.00390625" defaultRowHeight="15.75" customHeight="1"/>
  <cols>
    <col min="1" max="1" width="10.625" style="46" customWidth="1"/>
    <col min="2" max="2" width="37.75390625" style="46" customWidth="1"/>
    <col min="3" max="3" width="8.125" style="48" customWidth="1"/>
    <col min="4" max="4" width="36.00390625" style="46" customWidth="1"/>
    <col min="5" max="249" width="9.00390625" style="46" customWidth="1"/>
    <col min="250" max="16384" width="9.00390625" style="46" customWidth="1"/>
  </cols>
  <sheetData>
    <row r="1" spans="1:3" s="45" customFormat="1" ht="24.75" customHeight="1">
      <c r="A1" s="31" t="s">
        <v>1478</v>
      </c>
      <c r="B1" s="46"/>
      <c r="C1" s="49"/>
    </row>
    <row r="2" spans="1:4" s="46" customFormat="1" ht="36.75" customHeight="1">
      <c r="A2" s="50" t="s">
        <v>1479</v>
      </c>
      <c r="B2" s="51"/>
      <c r="C2" s="51"/>
      <c r="D2" s="51"/>
    </row>
    <row r="3" spans="1:4" s="45" customFormat="1" ht="27" customHeight="1">
      <c r="A3" s="52"/>
      <c r="B3" s="53"/>
      <c r="C3" s="54" t="s">
        <v>1471</v>
      </c>
      <c r="D3" s="54"/>
    </row>
    <row r="4" spans="1:4" s="47" customFormat="1" ht="21.75" customHeight="1">
      <c r="A4" s="55" t="s">
        <v>961</v>
      </c>
      <c r="B4" s="16" t="s">
        <v>1480</v>
      </c>
      <c r="C4" s="16" t="s">
        <v>646</v>
      </c>
      <c r="D4" s="55" t="s">
        <v>81</v>
      </c>
    </row>
    <row r="5" spans="1:4" s="47" customFormat="1" ht="24.75" customHeight="1">
      <c r="A5" s="38">
        <v>1030601</v>
      </c>
      <c r="B5" s="34" t="s">
        <v>1481</v>
      </c>
      <c r="C5" s="19">
        <f>C6</f>
        <v>8884.1</v>
      </c>
      <c r="D5" s="56"/>
    </row>
    <row r="6" spans="1:4" s="47" customFormat="1" ht="24.75" customHeight="1">
      <c r="A6" s="38">
        <v>103060198</v>
      </c>
      <c r="B6" s="57" t="s">
        <v>1482</v>
      </c>
      <c r="C6" s="19">
        <f>SUM(C7:C16)</f>
        <v>8884.1</v>
      </c>
      <c r="D6" s="56"/>
    </row>
    <row r="7" spans="1:4" s="47" customFormat="1" ht="24.75" customHeight="1">
      <c r="A7" s="23"/>
      <c r="B7" s="34" t="s">
        <v>1483</v>
      </c>
      <c r="C7" s="58">
        <v>49</v>
      </c>
      <c r="D7" s="59" t="s">
        <v>1484</v>
      </c>
    </row>
    <row r="8" spans="1:4" s="47" customFormat="1" ht="24.75" customHeight="1">
      <c r="A8" s="23"/>
      <c r="B8" s="57" t="s">
        <v>1485</v>
      </c>
      <c r="C8" s="58">
        <v>8312.5</v>
      </c>
      <c r="D8" s="59" t="s">
        <v>1486</v>
      </c>
    </row>
    <row r="9" spans="1:4" s="47" customFormat="1" ht="24.75" customHeight="1">
      <c r="A9" s="23"/>
      <c r="B9" s="57" t="s">
        <v>1487</v>
      </c>
      <c r="C9" s="58">
        <v>415.8</v>
      </c>
      <c r="D9" s="59" t="s">
        <v>1488</v>
      </c>
    </row>
    <row r="10" spans="1:4" s="47" customFormat="1" ht="24.75" customHeight="1">
      <c r="A10" s="23"/>
      <c r="B10" s="57" t="s">
        <v>1489</v>
      </c>
      <c r="C10" s="58">
        <v>92</v>
      </c>
      <c r="D10" s="59" t="s">
        <v>1490</v>
      </c>
    </row>
    <row r="11" spans="1:4" s="47" customFormat="1" ht="24.75" customHeight="1">
      <c r="A11" s="23"/>
      <c r="B11" s="57" t="s">
        <v>1491</v>
      </c>
      <c r="C11" s="58">
        <v>11.7</v>
      </c>
      <c r="D11" s="59" t="s">
        <v>1492</v>
      </c>
    </row>
    <row r="12" spans="1:4" s="47" customFormat="1" ht="24.75" customHeight="1">
      <c r="A12" s="23"/>
      <c r="B12" s="57" t="s">
        <v>1493</v>
      </c>
      <c r="C12" s="58">
        <v>0</v>
      </c>
      <c r="D12" s="60" t="s">
        <v>1494</v>
      </c>
    </row>
    <row r="13" spans="1:4" s="47" customFormat="1" ht="24.75" customHeight="1">
      <c r="A13" s="23"/>
      <c r="B13" s="57" t="s">
        <v>1495</v>
      </c>
      <c r="C13" s="58">
        <v>0</v>
      </c>
      <c r="D13" s="59" t="s">
        <v>1496</v>
      </c>
    </row>
    <row r="14" spans="1:4" s="47" customFormat="1" ht="24.75" customHeight="1">
      <c r="A14" s="23"/>
      <c r="B14" s="57" t="s">
        <v>1497</v>
      </c>
      <c r="C14" s="58">
        <v>1</v>
      </c>
      <c r="D14" s="60" t="s">
        <v>1498</v>
      </c>
    </row>
    <row r="15" spans="1:4" s="47" customFormat="1" ht="24.75" customHeight="1">
      <c r="A15" s="23"/>
      <c r="B15" s="57" t="s">
        <v>1499</v>
      </c>
      <c r="C15" s="58">
        <v>1.5</v>
      </c>
      <c r="D15" s="60" t="s">
        <v>1500</v>
      </c>
    </row>
    <row r="16" spans="1:4" s="47" customFormat="1" ht="24.75" customHeight="1">
      <c r="A16" s="23"/>
      <c r="B16" s="57" t="s">
        <v>1501</v>
      </c>
      <c r="C16" s="58">
        <v>0.6</v>
      </c>
      <c r="D16" s="60" t="s">
        <v>1502</v>
      </c>
    </row>
    <row r="17" spans="1:4" s="47" customFormat="1" ht="24.75" customHeight="1">
      <c r="A17" s="23"/>
      <c r="B17" s="57" t="s">
        <v>1503</v>
      </c>
      <c r="C17" s="61"/>
      <c r="D17" s="60" t="s">
        <v>1504</v>
      </c>
    </row>
    <row r="18" spans="1:4" s="47" customFormat="1" ht="24.75" customHeight="1">
      <c r="A18" s="38">
        <v>1030602</v>
      </c>
      <c r="B18" s="34" t="s">
        <v>1505</v>
      </c>
      <c r="C18" s="19">
        <f>C19</f>
        <v>250</v>
      </c>
      <c r="D18" s="56"/>
    </row>
    <row r="19" spans="1:4" s="47" customFormat="1" ht="40.5" customHeight="1">
      <c r="A19" s="38">
        <v>103060203</v>
      </c>
      <c r="B19" s="57" t="s">
        <v>1506</v>
      </c>
      <c r="C19" s="62">
        <v>250</v>
      </c>
      <c r="D19" s="63" t="s">
        <v>1507</v>
      </c>
    </row>
    <row r="20" spans="1:4" s="47" customFormat="1" ht="24.75" customHeight="1">
      <c r="A20" s="38">
        <v>1030603</v>
      </c>
      <c r="B20" s="34" t="s">
        <v>1508</v>
      </c>
      <c r="C20" s="19"/>
      <c r="D20" s="56"/>
    </row>
    <row r="21" spans="1:4" s="47" customFormat="1" ht="24.75" customHeight="1">
      <c r="A21" s="38">
        <v>1030604</v>
      </c>
      <c r="B21" s="34" t="s">
        <v>1509</v>
      </c>
      <c r="C21" s="19"/>
      <c r="D21" s="56"/>
    </row>
    <row r="22" spans="1:4" s="47" customFormat="1" ht="24.75" customHeight="1">
      <c r="A22" s="38">
        <v>1030698</v>
      </c>
      <c r="B22" s="34" t="s">
        <v>1510</v>
      </c>
      <c r="C22" s="19"/>
      <c r="D22" s="56"/>
    </row>
    <row r="23" spans="1:4" s="47" customFormat="1" ht="24.75" customHeight="1">
      <c r="A23" s="23"/>
      <c r="B23" s="64" t="s">
        <v>1511</v>
      </c>
      <c r="C23" s="25">
        <f>C5+C18+C20+C21+C22</f>
        <v>9134.1</v>
      </c>
      <c r="D23" s="56"/>
    </row>
    <row r="24" spans="1:4" s="47" customFormat="1" ht="24.75" customHeight="1">
      <c r="A24" s="38">
        <v>11005</v>
      </c>
      <c r="B24" s="65" t="s">
        <v>910</v>
      </c>
      <c r="C24" s="19"/>
      <c r="D24" s="56"/>
    </row>
    <row r="25" spans="1:4" s="47" customFormat="1" ht="24.75" customHeight="1">
      <c r="A25" s="38"/>
      <c r="B25" s="65" t="s">
        <v>911</v>
      </c>
      <c r="C25" s="19">
        <v>132</v>
      </c>
      <c r="D25" s="66"/>
    </row>
    <row r="26" spans="1:4" s="47" customFormat="1" ht="24.75" customHeight="1">
      <c r="A26" s="23"/>
      <c r="B26" s="64" t="s">
        <v>927</v>
      </c>
      <c r="C26" s="25">
        <f>C23+C24+C25</f>
        <v>9266.1</v>
      </c>
      <c r="D26" s="56"/>
    </row>
    <row r="27" s="45" customFormat="1" ht="15.75">
      <c r="C27" s="49"/>
    </row>
    <row r="28" s="45" customFormat="1" ht="15.75">
      <c r="C28" s="49"/>
    </row>
    <row r="29" s="45" customFormat="1" ht="15.75">
      <c r="C29" s="49"/>
    </row>
    <row r="30" s="45" customFormat="1" ht="15.75">
      <c r="C30" s="49"/>
    </row>
    <row r="31" s="45" customFormat="1" ht="15.75">
      <c r="C31" s="49"/>
    </row>
    <row r="32" s="45" customFormat="1" ht="15.75">
      <c r="C32" s="49"/>
    </row>
    <row r="33" s="45" customFormat="1" ht="15.75">
      <c r="C33" s="49"/>
    </row>
    <row r="34" s="45" customFormat="1" ht="15.75">
      <c r="C34" s="49"/>
    </row>
    <row r="35" s="45" customFormat="1" ht="15.75">
      <c r="C35" s="49"/>
    </row>
    <row r="36" s="45" customFormat="1" ht="15.75">
      <c r="C36" s="49"/>
    </row>
    <row r="37" s="45" customFormat="1" ht="15.75">
      <c r="C37" s="49"/>
    </row>
    <row r="38" s="45" customFormat="1" ht="15.75">
      <c r="C38" s="49"/>
    </row>
    <row r="39" s="45" customFormat="1" ht="15.75">
      <c r="C39" s="49"/>
    </row>
    <row r="40" s="45" customFormat="1" ht="15.75">
      <c r="C40" s="49"/>
    </row>
    <row r="41" s="45" customFormat="1" ht="15.75">
      <c r="C41" s="49"/>
    </row>
    <row r="42" s="45" customFormat="1" ht="15.75">
      <c r="C42" s="49"/>
    </row>
    <row r="43" s="45" customFormat="1" ht="15.75">
      <c r="C43" s="49"/>
    </row>
    <row r="44" s="45" customFormat="1" ht="15.75">
      <c r="C44" s="49"/>
    </row>
    <row r="45" s="45" customFormat="1" ht="15.75">
      <c r="C45" s="49"/>
    </row>
    <row r="46" s="45" customFormat="1" ht="15.75">
      <c r="C46" s="49"/>
    </row>
    <row r="47" s="45" customFormat="1" ht="15.75">
      <c r="C47" s="49"/>
    </row>
    <row r="48" s="45" customFormat="1" ht="15.75">
      <c r="C48" s="49"/>
    </row>
    <row r="49" s="45" customFormat="1" ht="15.75">
      <c r="C49" s="49"/>
    </row>
    <row r="50" s="45" customFormat="1" ht="15.75">
      <c r="C50" s="49"/>
    </row>
    <row r="51" s="45" customFormat="1" ht="15.75">
      <c r="C51" s="49"/>
    </row>
    <row r="52" s="45" customFormat="1" ht="15.75">
      <c r="C52" s="49"/>
    </row>
    <row r="53" s="45" customFormat="1" ht="15.75">
      <c r="C53" s="49"/>
    </row>
    <row r="54" s="45" customFormat="1" ht="15.75">
      <c r="C54" s="49"/>
    </row>
    <row r="55" s="45" customFormat="1" ht="15.75">
      <c r="C55" s="49"/>
    </row>
    <row r="56" s="45" customFormat="1" ht="15.75">
      <c r="C56" s="49"/>
    </row>
    <row r="57" s="45" customFormat="1" ht="15.75">
      <c r="C57" s="49"/>
    </row>
    <row r="58" s="45" customFormat="1" ht="15.75">
      <c r="C58" s="49"/>
    </row>
    <row r="59" s="45" customFormat="1" ht="15.75">
      <c r="C59" s="49"/>
    </row>
    <row r="60" s="45" customFormat="1" ht="15.75">
      <c r="C60" s="49"/>
    </row>
    <row r="61" s="45" customFormat="1" ht="15.75">
      <c r="C61" s="49"/>
    </row>
    <row r="62" s="45" customFormat="1" ht="15.75">
      <c r="C62" s="49"/>
    </row>
    <row r="63" s="45" customFormat="1" ht="15.75">
      <c r="C63" s="49"/>
    </row>
    <row r="64" s="45" customFormat="1" ht="15.75">
      <c r="C64" s="49"/>
    </row>
    <row r="65" s="45" customFormat="1" ht="15.75">
      <c r="C65" s="49"/>
    </row>
    <row r="66" s="45" customFormat="1" ht="15.75">
      <c r="C66" s="49"/>
    </row>
    <row r="67" s="45" customFormat="1" ht="15.75">
      <c r="C67" s="49"/>
    </row>
    <row r="68" s="45" customFormat="1" ht="15.75">
      <c r="C68" s="49"/>
    </row>
    <row r="69" s="45" customFormat="1" ht="15.75">
      <c r="C69" s="49"/>
    </row>
    <row r="70" s="45" customFormat="1" ht="15.75">
      <c r="C70" s="49"/>
    </row>
    <row r="71" s="45" customFormat="1" ht="15.75">
      <c r="C71" s="49"/>
    </row>
    <row r="72" s="45" customFormat="1" ht="15.75">
      <c r="C72" s="49"/>
    </row>
    <row r="73" s="45" customFormat="1" ht="15.75">
      <c r="C73" s="49"/>
    </row>
    <row r="74" s="45" customFormat="1" ht="15.75">
      <c r="C74" s="49"/>
    </row>
    <row r="75" s="45" customFormat="1" ht="15.75">
      <c r="C75" s="49"/>
    </row>
    <row r="76" s="45" customFormat="1" ht="15.75">
      <c r="C76" s="49"/>
    </row>
    <row r="77" s="45" customFormat="1" ht="15.75">
      <c r="C77" s="49"/>
    </row>
    <row r="78" s="45" customFormat="1" ht="15.75">
      <c r="C78" s="49"/>
    </row>
    <row r="79" s="45" customFormat="1" ht="15.75">
      <c r="C79" s="49"/>
    </row>
    <row r="80" s="45" customFormat="1" ht="15.75">
      <c r="C80" s="49"/>
    </row>
    <row r="81" s="45" customFormat="1" ht="15.75">
      <c r="C81" s="49"/>
    </row>
    <row r="82" s="45" customFormat="1" ht="15.75">
      <c r="C82" s="49"/>
    </row>
    <row r="83" s="45" customFormat="1" ht="15.75">
      <c r="C83" s="49"/>
    </row>
    <row r="84" s="45" customFormat="1" ht="15.75">
      <c r="C84" s="49"/>
    </row>
    <row r="85" s="45" customFormat="1" ht="15.75">
      <c r="C85" s="49"/>
    </row>
    <row r="86" s="45" customFormat="1" ht="15.75">
      <c r="C86" s="49"/>
    </row>
    <row r="87" s="45" customFormat="1" ht="15.75">
      <c r="C87" s="49"/>
    </row>
    <row r="88" s="45" customFormat="1" ht="15.75">
      <c r="C88" s="49"/>
    </row>
    <row r="89" s="45" customFormat="1" ht="15.75">
      <c r="C89" s="49"/>
    </row>
    <row r="90" s="45" customFormat="1" ht="15.75">
      <c r="C90" s="49"/>
    </row>
    <row r="91" s="45" customFormat="1" ht="15.75">
      <c r="C91" s="49"/>
    </row>
    <row r="92" s="45" customFormat="1" ht="15.75">
      <c r="C92" s="49"/>
    </row>
    <row r="93" s="45" customFormat="1" ht="15.75">
      <c r="C93" s="49"/>
    </row>
    <row r="94" s="45" customFormat="1" ht="15.75">
      <c r="C94" s="49"/>
    </row>
    <row r="95" s="45" customFormat="1" ht="15.75">
      <c r="C95" s="49"/>
    </row>
    <row r="96" s="45" customFormat="1" ht="15.75">
      <c r="C96" s="49"/>
    </row>
    <row r="97" s="45" customFormat="1" ht="15.75">
      <c r="C97" s="49"/>
    </row>
    <row r="98" s="45" customFormat="1" ht="15.75">
      <c r="C98" s="49"/>
    </row>
    <row r="99" s="45" customFormat="1" ht="15.75">
      <c r="C99" s="49"/>
    </row>
    <row r="100" s="45" customFormat="1" ht="15.75">
      <c r="C100" s="49"/>
    </row>
    <row r="101" s="45" customFormat="1" ht="15.75">
      <c r="C101" s="49"/>
    </row>
    <row r="102" s="45" customFormat="1" ht="15.75">
      <c r="C102" s="49"/>
    </row>
    <row r="103" s="45" customFormat="1" ht="15.75">
      <c r="C103" s="49"/>
    </row>
  </sheetData>
  <sheetProtection/>
  <mergeCells count="3">
    <mergeCell ref="A2:D2"/>
    <mergeCell ref="A3:B3"/>
    <mergeCell ref="C3:D3"/>
  </mergeCells>
  <printOptions horizontalCentered="1"/>
  <pageMargins left="0.5902777777777778" right="0.5902777777777778" top="0.9444444444444444" bottom="0.7479166666666667" header="0.3145833333333333" footer="0.5118055555555555"/>
  <pageSetup firstPageNumber="86" useFirstPageNumber="1" horizontalDpi="600" verticalDpi="600" orientation="portrait" paperSize="9" scale="95"/>
  <headerFooter scaleWithDoc="0" alignWithMargins="0">
    <oddFooter>&amp;C&amp;"Times New Roman"&amp;12— &amp;P —</oddFooter>
  </headerFooter>
</worksheet>
</file>

<file path=xl/worksheets/sheet47.xml><?xml version="1.0" encoding="utf-8"?>
<worksheet xmlns="http://schemas.openxmlformats.org/spreadsheetml/2006/main" xmlns:r="http://schemas.openxmlformats.org/officeDocument/2006/relationships">
  <dimension ref="A1:E156"/>
  <sheetViews>
    <sheetView view="pageBreakPreview" zoomScaleSheetLayoutView="100" workbookViewId="0" topLeftCell="A1">
      <selection activeCell="C53" sqref="C53"/>
    </sheetView>
  </sheetViews>
  <sheetFormatPr defaultColWidth="9.00390625" defaultRowHeight="15.75" customHeight="1"/>
  <cols>
    <col min="1" max="1" width="9.25390625" style="2" customWidth="1"/>
    <col min="2" max="2" width="37.25390625" style="2" customWidth="1"/>
    <col min="3" max="3" width="8.375" style="6" customWidth="1"/>
    <col min="4" max="4" width="34.125" style="2" customWidth="1"/>
    <col min="5" max="254" width="9.00390625" style="2" customWidth="1"/>
    <col min="255" max="16384" width="9.00390625" style="2" customWidth="1"/>
  </cols>
  <sheetData>
    <row r="1" spans="1:3" s="1" customFormat="1" ht="30" customHeight="1">
      <c r="A1" s="31" t="s">
        <v>1512</v>
      </c>
      <c r="B1" s="2"/>
      <c r="C1" s="8"/>
    </row>
    <row r="2" spans="1:4" s="2" customFormat="1" ht="30.75" customHeight="1">
      <c r="A2" s="9" t="s">
        <v>1513</v>
      </c>
      <c r="B2" s="10"/>
      <c r="C2" s="10"/>
      <c r="D2" s="10"/>
    </row>
    <row r="3" spans="1:4" s="5" customFormat="1" ht="25.5" customHeight="1">
      <c r="A3" s="32"/>
      <c r="B3" s="12"/>
      <c r="C3" s="13"/>
      <c r="D3" s="33" t="s">
        <v>1514</v>
      </c>
    </row>
    <row r="4" spans="1:5" s="30" customFormat="1" ht="21.75" customHeight="1">
      <c r="A4" s="15" t="s">
        <v>961</v>
      </c>
      <c r="B4" s="16" t="s">
        <v>1515</v>
      </c>
      <c r="C4" s="16" t="s">
        <v>646</v>
      </c>
      <c r="D4" s="15" t="s">
        <v>81</v>
      </c>
      <c r="E4" s="44"/>
    </row>
    <row r="5" spans="1:4" s="5" customFormat="1" ht="27.75" customHeight="1">
      <c r="A5" s="17">
        <v>208</v>
      </c>
      <c r="B5" s="34" t="s">
        <v>916</v>
      </c>
      <c r="C5" s="35"/>
      <c r="D5" s="36"/>
    </row>
    <row r="6" spans="1:4" s="5" customFormat="1" ht="27.75" customHeight="1">
      <c r="A6" s="17">
        <v>20804</v>
      </c>
      <c r="B6" s="17" t="s">
        <v>932</v>
      </c>
      <c r="C6" s="35"/>
      <c r="D6" s="37"/>
    </row>
    <row r="7" spans="1:4" s="5" customFormat="1" ht="27.75" customHeight="1">
      <c r="A7" s="17">
        <v>2080451</v>
      </c>
      <c r="B7" s="17" t="s">
        <v>933</v>
      </c>
      <c r="C7" s="35"/>
      <c r="D7" s="37"/>
    </row>
    <row r="8" spans="1:4" s="5" customFormat="1" ht="27.75" customHeight="1">
      <c r="A8" s="17">
        <v>223</v>
      </c>
      <c r="B8" s="34" t="s">
        <v>917</v>
      </c>
      <c r="C8" s="19">
        <f>C9+C12</f>
        <v>5132.87</v>
      </c>
      <c r="D8" s="38"/>
    </row>
    <row r="9" spans="1:4" s="5" customFormat="1" ht="27.75" customHeight="1">
      <c r="A9" s="17">
        <v>22301</v>
      </c>
      <c r="B9" s="17" t="s">
        <v>934</v>
      </c>
      <c r="C9" s="19"/>
      <c r="D9" s="39"/>
    </row>
    <row r="10" spans="1:4" s="5" customFormat="1" ht="27.75" customHeight="1">
      <c r="A10" s="17" t="s">
        <v>935</v>
      </c>
      <c r="B10" s="17" t="s">
        <v>1516</v>
      </c>
      <c r="C10" s="19"/>
      <c r="D10" s="39"/>
    </row>
    <row r="11" spans="1:4" s="5" customFormat="1" ht="27.75" customHeight="1">
      <c r="A11" s="17" t="s">
        <v>937</v>
      </c>
      <c r="B11" s="17" t="s">
        <v>1517</v>
      </c>
      <c r="C11" s="19"/>
      <c r="D11" s="39"/>
    </row>
    <row r="12" spans="1:4" s="5" customFormat="1" ht="27.75" customHeight="1">
      <c r="A12" s="17">
        <v>22399</v>
      </c>
      <c r="B12" s="17" t="s">
        <v>939</v>
      </c>
      <c r="C12" s="19">
        <f aca="true" t="shared" si="0" ref="C12:C16">C13</f>
        <v>5132.87</v>
      </c>
      <c r="D12" s="37"/>
    </row>
    <row r="13" spans="1:4" s="5" customFormat="1" ht="159" customHeight="1">
      <c r="A13" s="17" t="s">
        <v>1518</v>
      </c>
      <c r="B13" s="17" t="s">
        <v>941</v>
      </c>
      <c r="C13" s="19">
        <v>5132.87</v>
      </c>
      <c r="D13" s="38" t="s">
        <v>1519</v>
      </c>
    </row>
    <row r="14" spans="1:4" s="5" customFormat="1" ht="27" customHeight="1">
      <c r="A14" s="40"/>
      <c r="B14" s="41" t="s">
        <v>1520</v>
      </c>
      <c r="C14" s="25">
        <f>C5+C8</f>
        <v>5132.87</v>
      </c>
      <c r="D14" s="38"/>
    </row>
    <row r="15" spans="1:4" s="5" customFormat="1" ht="27" customHeight="1">
      <c r="A15" s="17" t="s">
        <v>918</v>
      </c>
      <c r="B15" s="34" t="s">
        <v>1521</v>
      </c>
      <c r="C15" s="19">
        <f t="shared" si="0"/>
        <v>4133</v>
      </c>
      <c r="D15" s="38"/>
    </row>
    <row r="16" spans="1:4" s="5" customFormat="1" ht="27" customHeight="1">
      <c r="A16" s="17" t="s">
        <v>919</v>
      </c>
      <c r="B16" s="17" t="s">
        <v>942</v>
      </c>
      <c r="C16" s="19">
        <f t="shared" si="0"/>
        <v>4133</v>
      </c>
      <c r="D16" s="39"/>
    </row>
    <row r="17" spans="1:4" s="5" customFormat="1" ht="82.5" customHeight="1">
      <c r="A17" s="17" t="s">
        <v>943</v>
      </c>
      <c r="B17" s="17" t="s">
        <v>944</v>
      </c>
      <c r="C17" s="19">
        <v>4133</v>
      </c>
      <c r="D17" s="42" t="s">
        <v>1522</v>
      </c>
    </row>
    <row r="18" spans="1:4" s="5" customFormat="1" ht="30.75" customHeight="1">
      <c r="A18" s="23"/>
      <c r="B18" s="43" t="s">
        <v>78</v>
      </c>
      <c r="C18" s="25">
        <f>C14+C15</f>
        <v>9265.869999999999</v>
      </c>
      <c r="D18" s="23"/>
    </row>
    <row r="19" s="4" customFormat="1" ht="12.75">
      <c r="C19" s="29"/>
    </row>
    <row r="20" s="4" customFormat="1" ht="12.75">
      <c r="C20" s="29"/>
    </row>
    <row r="21" s="4" customFormat="1" ht="12.75">
      <c r="C21" s="29"/>
    </row>
    <row r="22" s="4" customFormat="1" ht="12.75">
      <c r="C22" s="29"/>
    </row>
    <row r="23" s="4" customFormat="1" ht="12.75">
      <c r="C23" s="29"/>
    </row>
    <row r="24" s="4" customFormat="1" ht="12.75">
      <c r="C24" s="29"/>
    </row>
    <row r="25" s="4" customFormat="1" ht="12.75">
      <c r="C25" s="29"/>
    </row>
    <row r="26" s="4" customFormat="1" ht="12.75">
      <c r="C26" s="29"/>
    </row>
    <row r="27" s="4" customFormat="1" ht="12.75">
      <c r="C27" s="29"/>
    </row>
    <row r="28" s="4" customFormat="1" ht="12.75">
      <c r="C28" s="29"/>
    </row>
    <row r="29" s="4" customFormat="1" ht="12.75">
      <c r="C29" s="29"/>
    </row>
    <row r="30" s="4" customFormat="1" ht="12.75">
      <c r="C30" s="29"/>
    </row>
    <row r="31" s="4" customFormat="1" ht="12.75">
      <c r="C31" s="29"/>
    </row>
    <row r="32" s="4" customFormat="1" ht="12.75">
      <c r="C32" s="29"/>
    </row>
    <row r="33" s="4" customFormat="1" ht="12.75">
      <c r="C33" s="29"/>
    </row>
    <row r="34" s="4" customFormat="1" ht="12.75">
      <c r="C34" s="29"/>
    </row>
    <row r="35" s="4" customFormat="1" ht="12.75">
      <c r="C35" s="29"/>
    </row>
    <row r="36" s="4" customFormat="1" ht="12.75">
      <c r="C36" s="29"/>
    </row>
    <row r="37" s="4" customFormat="1" ht="12.75">
      <c r="C37" s="29"/>
    </row>
    <row r="38" s="4" customFormat="1" ht="12.75">
      <c r="C38" s="29"/>
    </row>
    <row r="39" s="4" customFormat="1" ht="12.75">
      <c r="C39" s="29"/>
    </row>
    <row r="40" s="4" customFormat="1" ht="12.75">
      <c r="C40" s="29"/>
    </row>
    <row r="41" s="4" customFormat="1" ht="12.75">
      <c r="C41" s="29"/>
    </row>
    <row r="42" s="4" customFormat="1" ht="12.75">
      <c r="C42" s="29"/>
    </row>
    <row r="43" s="4" customFormat="1" ht="12.75">
      <c r="C43" s="29"/>
    </row>
    <row r="44" s="4" customFormat="1" ht="12.75">
      <c r="C44" s="29"/>
    </row>
    <row r="45" s="4" customFormat="1" ht="12.75">
      <c r="C45" s="29"/>
    </row>
    <row r="46" s="4" customFormat="1" ht="12.75">
      <c r="C46" s="29"/>
    </row>
    <row r="47" s="4" customFormat="1" ht="12.75">
      <c r="C47" s="29"/>
    </row>
    <row r="48" s="4" customFormat="1" ht="12.75">
      <c r="C48" s="29"/>
    </row>
    <row r="49" s="4" customFormat="1" ht="12.75">
      <c r="C49" s="29"/>
    </row>
    <row r="50" s="4" customFormat="1" ht="12.75">
      <c r="C50" s="29"/>
    </row>
    <row r="51" s="4" customFormat="1" ht="12.75">
      <c r="C51" s="29"/>
    </row>
    <row r="52" s="4" customFormat="1" ht="12.75">
      <c r="C52" s="29"/>
    </row>
    <row r="53" s="4" customFormat="1" ht="12.75">
      <c r="C53" s="29"/>
    </row>
    <row r="54" s="4" customFormat="1" ht="12.75">
      <c r="C54" s="29"/>
    </row>
    <row r="55" s="4" customFormat="1" ht="12.75">
      <c r="C55" s="29"/>
    </row>
    <row r="56" s="4" customFormat="1" ht="12.75">
      <c r="C56" s="29"/>
    </row>
    <row r="57" s="4" customFormat="1" ht="12.75">
      <c r="C57" s="29"/>
    </row>
    <row r="58" s="4" customFormat="1" ht="12.75">
      <c r="C58" s="29"/>
    </row>
    <row r="59" s="4" customFormat="1" ht="12.75">
      <c r="C59" s="29"/>
    </row>
    <row r="60" s="4" customFormat="1" ht="12.75">
      <c r="C60" s="29"/>
    </row>
    <row r="61" s="4" customFormat="1" ht="12.75">
      <c r="C61" s="29"/>
    </row>
    <row r="62" s="4" customFormat="1" ht="12.75">
      <c r="C62" s="29"/>
    </row>
    <row r="63" s="4" customFormat="1" ht="12.75">
      <c r="C63" s="29"/>
    </row>
    <row r="64" s="4" customFormat="1" ht="12.75">
      <c r="C64" s="29"/>
    </row>
    <row r="65" s="4" customFormat="1" ht="12.75">
      <c r="C65" s="29"/>
    </row>
    <row r="66" s="4" customFormat="1" ht="12.75">
      <c r="C66" s="29"/>
    </row>
    <row r="67" s="4" customFormat="1" ht="12.75">
      <c r="C67" s="29"/>
    </row>
    <row r="68" s="4" customFormat="1" ht="12.75">
      <c r="C68" s="29"/>
    </row>
    <row r="69" s="4" customFormat="1" ht="12.75">
      <c r="C69" s="29"/>
    </row>
    <row r="70" s="4" customFormat="1" ht="12.75">
      <c r="C70" s="29"/>
    </row>
    <row r="71" s="2" customFormat="1" ht="15.75" customHeight="1">
      <c r="C71" s="6"/>
    </row>
    <row r="72" s="2" customFormat="1" ht="15.75" customHeight="1">
      <c r="C72" s="6"/>
    </row>
    <row r="73" s="2" customFormat="1" ht="15.75" customHeight="1">
      <c r="C73" s="6"/>
    </row>
    <row r="74" s="2" customFormat="1" ht="15.75" customHeight="1">
      <c r="C74" s="6"/>
    </row>
    <row r="75" s="2" customFormat="1" ht="15.75" customHeight="1">
      <c r="C75" s="6"/>
    </row>
    <row r="76" s="2" customFormat="1" ht="15.75" customHeight="1">
      <c r="C76" s="6"/>
    </row>
    <row r="77" s="2" customFormat="1" ht="15.75" customHeight="1">
      <c r="C77" s="6"/>
    </row>
    <row r="78" s="2" customFormat="1" ht="15.75" customHeight="1">
      <c r="C78" s="6"/>
    </row>
    <row r="79" s="2" customFormat="1" ht="15.75" customHeight="1">
      <c r="C79" s="6"/>
    </row>
    <row r="80" s="2" customFormat="1" ht="15.75" customHeight="1">
      <c r="C80" s="6"/>
    </row>
    <row r="81" s="2" customFormat="1" ht="15.75" customHeight="1">
      <c r="C81" s="6"/>
    </row>
    <row r="82" s="2" customFormat="1" ht="15.75">
      <c r="C82" s="6"/>
    </row>
    <row r="83" s="2" customFormat="1" ht="15.75">
      <c r="C83" s="6"/>
    </row>
    <row r="84" s="2" customFormat="1" ht="15.75">
      <c r="C84" s="6"/>
    </row>
    <row r="85" s="2" customFormat="1" ht="15.75">
      <c r="C85" s="6"/>
    </row>
    <row r="86" s="2" customFormat="1" ht="15.75">
      <c r="C86" s="6"/>
    </row>
    <row r="87" s="2" customFormat="1" ht="15.75">
      <c r="C87" s="6"/>
    </row>
    <row r="88" s="2" customFormat="1" ht="15.75">
      <c r="C88" s="6"/>
    </row>
    <row r="89" s="2" customFormat="1" ht="15.75">
      <c r="C89" s="6"/>
    </row>
    <row r="90" s="2" customFormat="1" ht="15.75">
      <c r="C90" s="6"/>
    </row>
    <row r="91" s="2" customFormat="1" ht="15.75">
      <c r="C91" s="6"/>
    </row>
    <row r="92" s="2" customFormat="1" ht="15.75">
      <c r="C92" s="6"/>
    </row>
    <row r="93" s="2" customFormat="1" ht="15.75">
      <c r="C93" s="6"/>
    </row>
    <row r="94" s="2" customFormat="1" ht="15.75">
      <c r="C94" s="6"/>
    </row>
    <row r="95" s="2" customFormat="1" ht="15.75">
      <c r="C95" s="6"/>
    </row>
    <row r="96" s="2" customFormat="1" ht="15.75">
      <c r="C96" s="6"/>
    </row>
    <row r="97" s="2" customFormat="1" ht="15.75">
      <c r="C97" s="6"/>
    </row>
    <row r="98" s="2" customFormat="1" ht="15.75">
      <c r="C98" s="6"/>
    </row>
    <row r="99" s="2" customFormat="1" ht="15.75">
      <c r="C99" s="6"/>
    </row>
    <row r="100" s="2" customFormat="1" ht="15.75">
      <c r="C100" s="6"/>
    </row>
    <row r="101" s="2" customFormat="1" ht="15.75">
      <c r="C101" s="6"/>
    </row>
    <row r="102" s="2" customFormat="1" ht="15.75">
      <c r="C102" s="6"/>
    </row>
    <row r="103" s="2" customFormat="1" ht="15.75">
      <c r="C103" s="6"/>
    </row>
    <row r="104" s="2" customFormat="1" ht="15.75">
      <c r="C104" s="6"/>
    </row>
    <row r="105" s="2" customFormat="1" ht="15.75">
      <c r="C105" s="6"/>
    </row>
    <row r="106" s="2" customFormat="1" ht="15.75">
      <c r="C106" s="6"/>
    </row>
    <row r="107" s="2" customFormat="1" ht="15.75">
      <c r="C107" s="6"/>
    </row>
    <row r="108" s="2" customFormat="1" ht="15.75">
      <c r="C108" s="6"/>
    </row>
    <row r="109" s="2" customFormat="1" ht="15.75">
      <c r="C109" s="6"/>
    </row>
    <row r="110" s="2" customFormat="1" ht="15.75">
      <c r="C110" s="6"/>
    </row>
    <row r="111" s="2" customFormat="1" ht="15.75">
      <c r="C111" s="6"/>
    </row>
    <row r="112" s="2" customFormat="1" ht="15.75">
      <c r="C112" s="6"/>
    </row>
    <row r="113" s="2" customFormat="1" ht="15.75">
      <c r="C113" s="6"/>
    </row>
    <row r="114" s="2" customFormat="1" ht="15.75">
      <c r="C114" s="6"/>
    </row>
    <row r="115" s="2" customFormat="1" ht="15.75">
      <c r="C115" s="6"/>
    </row>
    <row r="116" s="2" customFormat="1" ht="15.75">
      <c r="C116" s="6"/>
    </row>
    <row r="117" s="2" customFormat="1" ht="15.75">
      <c r="C117" s="6"/>
    </row>
    <row r="118" s="2" customFormat="1" ht="15.75">
      <c r="C118" s="6"/>
    </row>
    <row r="119" s="2" customFormat="1" ht="15.75">
      <c r="C119" s="6"/>
    </row>
    <row r="120" s="2" customFormat="1" ht="15.75">
      <c r="C120" s="6"/>
    </row>
    <row r="121" s="2" customFormat="1" ht="15.75">
      <c r="C121" s="6"/>
    </row>
    <row r="122" s="2" customFormat="1" ht="15.75">
      <c r="C122" s="6"/>
    </row>
    <row r="123" s="2" customFormat="1" ht="15.75">
      <c r="C123" s="6"/>
    </row>
    <row r="124" s="2" customFormat="1" ht="15.75">
      <c r="C124" s="6"/>
    </row>
    <row r="125" s="2" customFormat="1" ht="15.75">
      <c r="C125" s="6"/>
    </row>
    <row r="126" s="2" customFormat="1" ht="15.75">
      <c r="C126" s="6"/>
    </row>
    <row r="127" s="2" customFormat="1" ht="15.75">
      <c r="C127" s="6"/>
    </row>
    <row r="128" s="2" customFormat="1" ht="15.75">
      <c r="C128" s="6"/>
    </row>
    <row r="129" s="2" customFormat="1" ht="15.75">
      <c r="C129" s="6"/>
    </row>
    <row r="130" s="2" customFormat="1" ht="15.75">
      <c r="C130" s="6"/>
    </row>
    <row r="131" s="2" customFormat="1" ht="15.75">
      <c r="C131" s="6"/>
    </row>
    <row r="132" s="2" customFormat="1" ht="15.75">
      <c r="C132" s="6"/>
    </row>
    <row r="133" s="2" customFormat="1" ht="15.75">
      <c r="C133" s="6"/>
    </row>
    <row r="134" s="2" customFormat="1" ht="15.75">
      <c r="C134" s="6"/>
    </row>
    <row r="135" s="2" customFormat="1" ht="15.75">
      <c r="C135" s="6"/>
    </row>
    <row r="136" s="2" customFormat="1" ht="15.75">
      <c r="C136" s="6"/>
    </row>
    <row r="137" s="2" customFormat="1" ht="15.75">
      <c r="C137" s="6"/>
    </row>
    <row r="138" s="2" customFormat="1" ht="15.75">
      <c r="C138" s="6"/>
    </row>
    <row r="139" s="2" customFormat="1" ht="15.75">
      <c r="C139" s="6"/>
    </row>
    <row r="140" s="2" customFormat="1" ht="15.75">
      <c r="C140" s="6"/>
    </row>
    <row r="141" s="2" customFormat="1" ht="15.75">
      <c r="C141" s="6"/>
    </row>
    <row r="142" s="2" customFormat="1" ht="15.75">
      <c r="C142" s="6"/>
    </row>
    <row r="143" s="2" customFormat="1" ht="15.75">
      <c r="C143" s="6"/>
    </row>
    <row r="144" s="2" customFormat="1" ht="15.75">
      <c r="C144" s="6"/>
    </row>
    <row r="145" s="2" customFormat="1" ht="15.75">
      <c r="C145" s="6"/>
    </row>
    <row r="146" s="2" customFormat="1" ht="15.75">
      <c r="C146" s="6"/>
    </row>
    <row r="147" s="2" customFormat="1" ht="15.75">
      <c r="C147" s="6"/>
    </row>
    <row r="148" s="2" customFormat="1" ht="15.75">
      <c r="C148" s="6"/>
    </row>
    <row r="149" s="2" customFormat="1" ht="15.75">
      <c r="C149" s="6"/>
    </row>
    <row r="150" s="2" customFormat="1" ht="15.75">
      <c r="C150" s="6"/>
    </row>
    <row r="151" s="2" customFormat="1" ht="15.75">
      <c r="C151" s="6"/>
    </row>
    <row r="152" s="2" customFormat="1" ht="15.75">
      <c r="C152" s="6"/>
    </row>
    <row r="153" s="2" customFormat="1" ht="15.75">
      <c r="C153" s="6"/>
    </row>
    <row r="154" s="2" customFormat="1" ht="15.75">
      <c r="C154" s="6"/>
    </row>
    <row r="155" s="2" customFormat="1" ht="15.75">
      <c r="C155" s="6"/>
    </row>
    <row r="156" s="2" customFormat="1" ht="15.75">
      <c r="C156" s="6"/>
    </row>
  </sheetData>
  <sheetProtection/>
  <mergeCells count="2">
    <mergeCell ref="A2:D2"/>
    <mergeCell ref="A3:B3"/>
  </mergeCells>
  <printOptions horizontalCentered="1"/>
  <pageMargins left="0.5902777777777778" right="0.5902777777777778" top="0.9444444444444444" bottom="0.7479166666666667" header="0.3145833333333333" footer="0.5118055555555555"/>
  <pageSetup firstPageNumber="87" useFirstPageNumber="1" horizontalDpi="600" verticalDpi="600" orientation="portrait" paperSize="9" scale="98"/>
  <headerFooter scaleWithDoc="0" alignWithMargins="0">
    <oddFooter>&amp;C&amp;"Times New Roman"&amp;12— &amp;P —</oddFooter>
  </headerFooter>
</worksheet>
</file>

<file path=xl/worksheets/sheet48.xml><?xml version="1.0" encoding="utf-8"?>
<worksheet xmlns="http://schemas.openxmlformats.org/spreadsheetml/2006/main" xmlns:r="http://schemas.openxmlformats.org/officeDocument/2006/relationships">
  <dimension ref="A1:E71"/>
  <sheetViews>
    <sheetView tabSelected="1" zoomScaleSheetLayoutView="100" workbookViewId="0" topLeftCell="A1">
      <selection activeCell="C53" sqref="C53"/>
    </sheetView>
  </sheetViews>
  <sheetFormatPr defaultColWidth="9.00390625" defaultRowHeight="15.75" customHeight="1"/>
  <cols>
    <col min="1" max="1" width="10.50390625" style="2" customWidth="1"/>
    <col min="2" max="2" width="35.25390625" style="2" customWidth="1"/>
    <col min="3" max="3" width="8.875" style="6" customWidth="1"/>
    <col min="4" max="4" width="31.75390625" style="2" customWidth="1"/>
    <col min="5" max="16384" width="9.00390625" style="2" customWidth="1"/>
  </cols>
  <sheetData>
    <row r="1" spans="1:3" s="1" customFormat="1" ht="30" customHeight="1">
      <c r="A1" s="7" t="s">
        <v>1523</v>
      </c>
      <c r="B1" s="2"/>
      <c r="C1" s="8"/>
    </row>
    <row r="2" spans="1:4" s="2" customFormat="1" ht="41.25" customHeight="1">
      <c r="A2" s="9" t="s">
        <v>1524</v>
      </c>
      <c r="B2" s="10"/>
      <c r="C2" s="10"/>
      <c r="D2" s="10"/>
    </row>
    <row r="3" spans="1:4" s="2" customFormat="1" ht="25.5" customHeight="1">
      <c r="A3" s="11"/>
      <c r="B3" s="12"/>
      <c r="C3" s="13"/>
      <c r="D3" s="14" t="s">
        <v>1477</v>
      </c>
    </row>
    <row r="4" spans="1:5" s="3" customFormat="1" ht="21.75" customHeight="1">
      <c r="A4" s="15" t="s">
        <v>961</v>
      </c>
      <c r="B4" s="16" t="s">
        <v>1525</v>
      </c>
      <c r="C4" s="16" t="s">
        <v>646</v>
      </c>
      <c r="D4" s="15" t="s">
        <v>81</v>
      </c>
      <c r="E4" s="29"/>
    </row>
    <row r="5" spans="1:4" s="4" customFormat="1" ht="24" customHeight="1">
      <c r="A5" s="17" t="s">
        <v>918</v>
      </c>
      <c r="B5" s="18" t="s">
        <v>1521</v>
      </c>
      <c r="C5" s="19"/>
      <c r="D5" s="20"/>
    </row>
    <row r="6" spans="1:4" s="4" customFormat="1" ht="24" customHeight="1">
      <c r="A6" s="17"/>
      <c r="B6" s="17"/>
      <c r="C6" s="19"/>
      <c r="D6" s="21"/>
    </row>
    <row r="7" spans="1:4" s="5" customFormat="1" ht="105" customHeight="1">
      <c r="A7" s="17"/>
      <c r="B7" s="17"/>
      <c r="C7" s="19"/>
      <c r="D7" s="22"/>
    </row>
    <row r="8" spans="1:4" s="4" customFormat="1" ht="24" customHeight="1">
      <c r="A8" s="23"/>
      <c r="B8" s="24"/>
      <c r="C8" s="25"/>
      <c r="D8" s="26"/>
    </row>
    <row r="9" spans="1:4" s="4" customFormat="1" ht="12.75">
      <c r="A9" s="27" t="s">
        <v>1526</v>
      </c>
      <c r="B9" s="28"/>
      <c r="C9" s="28"/>
      <c r="D9" s="28"/>
    </row>
    <row r="10" spans="1:4" s="4" customFormat="1" ht="12.75">
      <c r="A10" s="28"/>
      <c r="B10" s="28"/>
      <c r="C10" s="28"/>
      <c r="D10" s="28"/>
    </row>
    <row r="11" spans="1:4" s="4" customFormat="1" ht="12.75">
      <c r="A11" s="28"/>
      <c r="B11" s="28"/>
      <c r="C11" s="28"/>
      <c r="D11" s="28"/>
    </row>
    <row r="12" s="4" customFormat="1" ht="12.75">
      <c r="C12" s="29"/>
    </row>
    <row r="13" s="4" customFormat="1" ht="12.75">
      <c r="C13" s="29"/>
    </row>
    <row r="14" s="4" customFormat="1" ht="12.75">
      <c r="C14" s="29"/>
    </row>
    <row r="15" s="4" customFormat="1" ht="12.75">
      <c r="C15" s="29"/>
    </row>
    <row r="16" s="4" customFormat="1" ht="12.75">
      <c r="C16" s="29"/>
    </row>
    <row r="17" s="4" customFormat="1" ht="12.75">
      <c r="C17" s="29"/>
    </row>
    <row r="18" s="4" customFormat="1" ht="12.75">
      <c r="C18" s="29"/>
    </row>
    <row r="19" s="4" customFormat="1" ht="12.75">
      <c r="C19" s="29"/>
    </row>
    <row r="20" s="4" customFormat="1" ht="12.75">
      <c r="C20" s="29"/>
    </row>
    <row r="21" s="4" customFormat="1" ht="12.75">
      <c r="C21" s="29"/>
    </row>
    <row r="22" s="4" customFormat="1" ht="12.75">
      <c r="C22" s="29"/>
    </row>
    <row r="23" s="4" customFormat="1" ht="12.75">
      <c r="C23" s="29"/>
    </row>
    <row r="24" s="4" customFormat="1" ht="12.75">
      <c r="C24" s="29"/>
    </row>
    <row r="25" s="4" customFormat="1" ht="12.75">
      <c r="C25" s="29"/>
    </row>
    <row r="26" s="4" customFormat="1" ht="12.75">
      <c r="C26" s="29"/>
    </row>
    <row r="27" s="4" customFormat="1" ht="12.75">
      <c r="C27" s="29"/>
    </row>
    <row r="28" s="4" customFormat="1" ht="12.75">
      <c r="C28" s="29"/>
    </row>
    <row r="29" s="4" customFormat="1" ht="12.75">
      <c r="C29" s="29"/>
    </row>
    <row r="30" s="4" customFormat="1" ht="12.75">
      <c r="C30" s="29"/>
    </row>
    <row r="31" s="4" customFormat="1" ht="12.75">
      <c r="C31" s="29"/>
    </row>
    <row r="32" s="4" customFormat="1" ht="12.75">
      <c r="C32" s="29"/>
    </row>
    <row r="33" s="4" customFormat="1" ht="12.75">
      <c r="C33" s="29"/>
    </row>
    <row r="34" s="4" customFormat="1" ht="12.75">
      <c r="C34" s="29"/>
    </row>
    <row r="35" s="4" customFormat="1" ht="12.75">
      <c r="C35" s="29"/>
    </row>
    <row r="36" s="4" customFormat="1" ht="12.75">
      <c r="C36" s="29"/>
    </row>
    <row r="37" s="4" customFormat="1" ht="12.75">
      <c r="C37" s="29"/>
    </row>
    <row r="38" s="4" customFormat="1" ht="12.75">
      <c r="C38" s="29"/>
    </row>
    <row r="39" s="4" customFormat="1" ht="12.75">
      <c r="C39" s="29"/>
    </row>
    <row r="40" s="4" customFormat="1" ht="12.75">
      <c r="C40" s="29"/>
    </row>
    <row r="41" s="4" customFormat="1" ht="12.75">
      <c r="C41" s="29"/>
    </row>
    <row r="42" s="4" customFormat="1" ht="12.75">
      <c r="C42" s="29"/>
    </row>
    <row r="43" s="4" customFormat="1" ht="12.75">
      <c r="C43" s="29"/>
    </row>
    <row r="44" s="4" customFormat="1" ht="12.75">
      <c r="C44" s="29"/>
    </row>
    <row r="45" s="4" customFormat="1" ht="12.75">
      <c r="C45" s="29"/>
    </row>
    <row r="46" s="4" customFormat="1" ht="12.75">
      <c r="C46" s="29"/>
    </row>
    <row r="47" s="4" customFormat="1" ht="12.75">
      <c r="C47" s="29"/>
    </row>
    <row r="48" s="4" customFormat="1" ht="12.75">
      <c r="C48" s="29"/>
    </row>
    <row r="49" s="4" customFormat="1" ht="12.75">
      <c r="C49" s="29"/>
    </row>
    <row r="50" s="4" customFormat="1" ht="12.75">
      <c r="C50" s="29"/>
    </row>
    <row r="51" s="4" customFormat="1" ht="12.75">
      <c r="C51" s="29"/>
    </row>
    <row r="52" s="4" customFormat="1" ht="12.75">
      <c r="C52" s="29"/>
    </row>
    <row r="53" s="4" customFormat="1" ht="12.75">
      <c r="C53" s="29"/>
    </row>
    <row r="54" s="4" customFormat="1" ht="12.75">
      <c r="C54" s="29"/>
    </row>
    <row r="55" s="4" customFormat="1" ht="12.75">
      <c r="C55" s="29"/>
    </row>
    <row r="56" s="4" customFormat="1" ht="12.75">
      <c r="C56" s="29"/>
    </row>
    <row r="57" s="4" customFormat="1" ht="12.75">
      <c r="C57" s="29"/>
    </row>
    <row r="58" s="4" customFormat="1" ht="12.75">
      <c r="C58" s="29"/>
    </row>
    <row r="59" s="4" customFormat="1" ht="12.75">
      <c r="C59" s="29"/>
    </row>
    <row r="60" s="4" customFormat="1" ht="12.75">
      <c r="C60" s="29"/>
    </row>
    <row r="61" s="2" customFormat="1" ht="15.75" customHeight="1">
      <c r="C61" s="6"/>
    </row>
    <row r="62" s="2" customFormat="1" ht="15.75" customHeight="1">
      <c r="C62" s="6"/>
    </row>
    <row r="63" s="2" customFormat="1" ht="15.75" customHeight="1">
      <c r="C63" s="6"/>
    </row>
    <row r="64" s="2" customFormat="1" ht="15.75" customHeight="1">
      <c r="C64" s="6"/>
    </row>
    <row r="65" s="2" customFormat="1" ht="15.75" customHeight="1">
      <c r="C65" s="6"/>
    </row>
    <row r="66" s="2" customFormat="1" ht="15.75" customHeight="1">
      <c r="C66" s="6"/>
    </row>
    <row r="67" s="2" customFormat="1" ht="15.75" customHeight="1">
      <c r="C67" s="6"/>
    </row>
    <row r="68" s="2" customFormat="1" ht="15.75" customHeight="1">
      <c r="C68" s="6"/>
    </row>
    <row r="69" s="2" customFormat="1" ht="15.75" customHeight="1">
      <c r="C69" s="6"/>
    </row>
    <row r="70" s="2" customFormat="1" ht="15.75" customHeight="1">
      <c r="C70" s="6"/>
    </row>
    <row r="71" s="2" customFormat="1" ht="15.75" customHeight="1">
      <c r="C71" s="6"/>
    </row>
    <row r="72" s="2" customFormat="1" ht="15.75"/>
    <row r="73" s="2" customFormat="1" ht="15.75"/>
    <row r="74" s="2" customFormat="1" ht="15.75"/>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sheetData>
  <sheetProtection/>
  <mergeCells count="3">
    <mergeCell ref="A2:D2"/>
    <mergeCell ref="A3:B3"/>
    <mergeCell ref="A9: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6"/>
  <sheetViews>
    <sheetView zoomScaleSheetLayoutView="100" workbookViewId="0" topLeftCell="A1">
      <selection activeCell="K12" sqref="K12"/>
    </sheetView>
  </sheetViews>
  <sheetFormatPr defaultColWidth="9.00390625" defaultRowHeight="15" customHeight="1"/>
  <cols>
    <col min="1" max="1" width="11.75390625" style="343" customWidth="1"/>
    <col min="2" max="2" width="22.875" style="343" customWidth="1"/>
    <col min="3" max="3" width="39.75390625" style="343" customWidth="1"/>
    <col min="4" max="4" width="11.875" style="343" customWidth="1"/>
    <col min="5" max="247" width="9.00390625" style="343" customWidth="1"/>
    <col min="248" max="16384" width="9.00390625" style="343" customWidth="1"/>
  </cols>
  <sheetData>
    <row r="1" s="343" customFormat="1" ht="24.75" customHeight="1">
      <c r="A1" s="157" t="s">
        <v>642</v>
      </c>
    </row>
    <row r="2" spans="1:8" s="155" customFormat="1" ht="41.25" customHeight="1">
      <c r="A2" s="775" t="s">
        <v>643</v>
      </c>
      <c r="B2" s="775"/>
      <c r="C2" s="775"/>
      <c r="D2" s="775"/>
      <c r="E2" s="775"/>
      <c r="F2" s="775"/>
      <c r="G2" s="775"/>
      <c r="H2" s="775"/>
    </row>
    <row r="3" spans="4:8" s="155" customFormat="1" ht="30" customHeight="1">
      <c r="D3" s="776" t="s">
        <v>2</v>
      </c>
      <c r="E3" s="776"/>
      <c r="F3" s="776"/>
      <c r="G3" s="776"/>
      <c r="H3" s="776"/>
    </row>
    <row r="4" spans="1:8" s="774" customFormat="1" ht="24.75" customHeight="1">
      <c r="A4" s="352" t="s">
        <v>644</v>
      </c>
      <c r="B4" s="353" t="s">
        <v>645</v>
      </c>
      <c r="C4" s="353" t="s">
        <v>646</v>
      </c>
      <c r="D4" s="353" t="s">
        <v>647</v>
      </c>
      <c r="E4" s="353"/>
      <c r="F4" s="353"/>
      <c r="G4" s="353"/>
      <c r="H4" s="353"/>
    </row>
    <row r="5" spans="1:8" s="774" customFormat="1" ht="24.75" customHeight="1">
      <c r="A5" s="352"/>
      <c r="B5" s="353"/>
      <c r="C5" s="353"/>
      <c r="D5" s="354" t="s">
        <v>648</v>
      </c>
      <c r="E5" s="354" t="s">
        <v>649</v>
      </c>
      <c r="F5" s="354" t="s">
        <v>650</v>
      </c>
      <c r="G5" s="354" t="s">
        <v>651</v>
      </c>
      <c r="H5" s="354" t="s">
        <v>652</v>
      </c>
    </row>
    <row r="6" spans="1:8" s="499" customFormat="1" ht="24.75" customHeight="1">
      <c r="A6" s="352"/>
      <c r="B6" s="353"/>
      <c r="C6" s="777">
        <f>SUM(C7:C16)</f>
        <v>10543</v>
      </c>
      <c r="D6" s="777">
        <f>SUM(D7:D16)</f>
        <v>9843</v>
      </c>
      <c r="E6" s="777">
        <f aca="true" t="shared" si="0" ref="C6:H6">SUM(E7:E16)</f>
        <v>40</v>
      </c>
      <c r="F6" s="777">
        <f t="shared" si="0"/>
        <v>585</v>
      </c>
      <c r="G6" s="777">
        <f t="shared" si="0"/>
        <v>75</v>
      </c>
      <c r="H6" s="777">
        <f t="shared" si="0"/>
        <v>0</v>
      </c>
    </row>
    <row r="7" spans="1:8" s="499" customFormat="1" ht="24.75" customHeight="1">
      <c r="A7" s="352"/>
      <c r="B7" s="778" t="s">
        <v>653</v>
      </c>
      <c r="C7" s="777">
        <v>589</v>
      </c>
      <c r="D7" s="777">
        <v>589</v>
      </c>
      <c r="E7" s="777"/>
      <c r="F7" s="777"/>
      <c r="G7" s="777"/>
      <c r="H7" s="777"/>
    </row>
    <row r="8" spans="1:8" s="499" customFormat="1" ht="24.75" customHeight="1">
      <c r="A8" s="352"/>
      <c r="B8" s="779" t="s">
        <v>654</v>
      </c>
      <c r="C8" s="777">
        <v>2640</v>
      </c>
      <c r="D8" s="777">
        <v>2640</v>
      </c>
      <c r="E8" s="777"/>
      <c r="F8" s="777"/>
      <c r="G8" s="777"/>
      <c r="H8" s="777"/>
    </row>
    <row r="9" spans="1:8" s="499" customFormat="1" ht="24.75" customHeight="1">
      <c r="A9" s="352"/>
      <c r="B9" s="780" t="s">
        <v>655</v>
      </c>
      <c r="C9" s="777">
        <v>145</v>
      </c>
      <c r="D9" s="777">
        <v>145</v>
      </c>
      <c r="E9" s="777"/>
      <c r="F9" s="777"/>
      <c r="G9" s="777"/>
      <c r="H9" s="777"/>
    </row>
    <row r="10" spans="1:8" s="499" customFormat="1" ht="24.75" customHeight="1">
      <c r="A10" s="352"/>
      <c r="B10" s="359" t="s">
        <v>656</v>
      </c>
      <c r="C10" s="777">
        <v>4199</v>
      </c>
      <c r="D10" s="777">
        <v>4199</v>
      </c>
      <c r="E10" s="777"/>
      <c r="F10" s="777"/>
      <c r="G10" s="777"/>
      <c r="H10" s="777"/>
    </row>
    <row r="11" spans="1:8" s="499" customFormat="1" ht="24.75" customHeight="1">
      <c r="A11" s="352"/>
      <c r="B11" s="359" t="s">
        <v>657</v>
      </c>
      <c r="C11" s="777">
        <v>100</v>
      </c>
      <c r="D11" s="777">
        <v>100</v>
      </c>
      <c r="E11" s="777"/>
      <c r="F11" s="777"/>
      <c r="G11" s="777"/>
      <c r="H11" s="777"/>
    </row>
    <row r="12" spans="1:8" s="499" customFormat="1" ht="24.75" customHeight="1">
      <c r="A12" s="352"/>
      <c r="B12" s="359" t="s">
        <v>658</v>
      </c>
      <c r="C12" s="777">
        <v>731</v>
      </c>
      <c r="D12" s="777">
        <v>731</v>
      </c>
      <c r="E12" s="777"/>
      <c r="F12" s="777"/>
      <c r="G12" s="777"/>
      <c r="H12" s="777"/>
    </row>
    <row r="13" spans="1:8" s="499" customFormat="1" ht="24.75" customHeight="1">
      <c r="A13" s="352"/>
      <c r="B13" s="359" t="s">
        <v>659</v>
      </c>
      <c r="C13" s="777">
        <v>89</v>
      </c>
      <c r="D13" s="777">
        <v>89</v>
      </c>
      <c r="E13" s="777"/>
      <c r="F13" s="777"/>
      <c r="G13" s="777"/>
      <c r="H13" s="777"/>
    </row>
    <row r="14" spans="1:8" s="499" customFormat="1" ht="24.75" customHeight="1">
      <c r="A14" s="352"/>
      <c r="B14" s="781" t="s">
        <v>660</v>
      </c>
      <c r="C14" s="777">
        <v>1000</v>
      </c>
      <c r="D14" s="777">
        <v>1000</v>
      </c>
      <c r="E14" s="777"/>
      <c r="F14" s="777"/>
      <c r="G14" s="777"/>
      <c r="H14" s="777"/>
    </row>
    <row r="15" spans="1:8" s="499" customFormat="1" ht="24.75" customHeight="1">
      <c r="A15" s="352"/>
      <c r="B15" s="781" t="s">
        <v>661</v>
      </c>
      <c r="C15" s="777">
        <v>200</v>
      </c>
      <c r="D15" s="777">
        <v>200</v>
      </c>
      <c r="E15" s="777"/>
      <c r="F15" s="777"/>
      <c r="G15" s="777"/>
      <c r="H15" s="777"/>
    </row>
    <row r="16" spans="1:8" s="499" customFormat="1" ht="24.75" customHeight="1">
      <c r="A16" s="352"/>
      <c r="B16" s="778" t="s">
        <v>662</v>
      </c>
      <c r="C16" s="777">
        <v>850</v>
      </c>
      <c r="D16" s="777">
        <v>150</v>
      </c>
      <c r="E16" s="777">
        <v>40</v>
      </c>
      <c r="F16" s="777">
        <v>585</v>
      </c>
      <c r="G16" s="777">
        <v>75</v>
      </c>
      <c r="H16" s="777"/>
    </row>
    <row r="17" s="774" customFormat="1" ht="15.75"/>
    <row r="18" s="774" customFormat="1" ht="15.75"/>
    <row r="19" s="774" customFormat="1" ht="15.75"/>
    <row r="20" s="774" customFormat="1" ht="15.75"/>
    <row r="21" s="774" customFormat="1" ht="15.75"/>
    <row r="22" s="774" customFormat="1" ht="15.75"/>
    <row r="23" s="774" customFormat="1" ht="15.75"/>
    <row r="24" s="774" customFormat="1" ht="15.75"/>
    <row r="25" s="774" customFormat="1" ht="15.75"/>
    <row r="26" s="774" customFormat="1" ht="15.75"/>
    <row r="27" s="774" customFormat="1" ht="15.75"/>
    <row r="28" s="774" customFormat="1" ht="15.75"/>
    <row r="29" s="774" customFormat="1" ht="15.75"/>
    <row r="30" s="774" customFormat="1" ht="15.75"/>
    <row r="31" s="774" customFormat="1" ht="15.75"/>
    <row r="32" s="774" customFormat="1" ht="15.75"/>
    <row r="33" s="774" customFormat="1" ht="15.75"/>
    <row r="34" s="774" customFormat="1" ht="15.75"/>
    <row r="35" s="774" customFormat="1" ht="15.75"/>
    <row r="36" s="774" customFormat="1" ht="15.75"/>
    <row r="37" s="774" customFormat="1" ht="15.75"/>
    <row r="38" s="774" customFormat="1" ht="15.75"/>
    <row r="39" s="774" customFormat="1" ht="15.75"/>
    <row r="40" s="774" customFormat="1" ht="15.75"/>
    <row r="41" s="774" customFormat="1" ht="15.75"/>
    <row r="42" s="774" customFormat="1" ht="15.75"/>
    <row r="43" s="774" customFormat="1" ht="15.75"/>
    <row r="44" s="774" customFormat="1" ht="15.75"/>
    <row r="45" s="774" customFormat="1" ht="15.75"/>
    <row r="46" s="774" customFormat="1" ht="15.75"/>
    <row r="47" s="774" customFormat="1" ht="15.75"/>
    <row r="48" s="774" customFormat="1" ht="15.75"/>
    <row r="49" s="774" customFormat="1" ht="15.75"/>
    <row r="50" s="774" customFormat="1" ht="15.75"/>
    <row r="51" s="774" customFormat="1" ht="15.75"/>
    <row r="52" s="774" customFormat="1" ht="15.75"/>
    <row r="53" s="774" customFormat="1" ht="15.75"/>
    <row r="54" s="774" customFormat="1" ht="15.75"/>
    <row r="55" s="774" customFormat="1" ht="15.75"/>
    <row r="56" s="774" customFormat="1" ht="15.75"/>
    <row r="57" s="774" customFormat="1" ht="15.75"/>
    <row r="58" s="774" customFormat="1" ht="15.75"/>
    <row r="59" s="774" customFormat="1" ht="15.75"/>
    <row r="60" s="774" customFormat="1" ht="15.75"/>
    <row r="61" s="774" customFormat="1" ht="15.75"/>
    <row r="62" s="774" customFormat="1" ht="15.75"/>
    <row r="63" s="774" customFormat="1" ht="15.75"/>
    <row r="64" s="774" customFormat="1" ht="15.75"/>
    <row r="65" s="774" customFormat="1" ht="15.75"/>
    <row r="66" s="774" customFormat="1" ht="15.75"/>
    <row r="67" s="774" customFormat="1" ht="15.75"/>
    <row r="68" s="774" customFormat="1" ht="15.75"/>
    <row r="69" s="774" customFormat="1" ht="15.75"/>
    <row r="70" s="774" customFormat="1" ht="15.75"/>
    <row r="71" s="774" customFormat="1" ht="15.75"/>
    <row r="72" s="774" customFormat="1" ht="15.75"/>
    <row r="73" s="774" customFormat="1" ht="15.75"/>
    <row r="74" s="774" customFormat="1" ht="15.75"/>
    <row r="75" s="774" customFormat="1" ht="15.75"/>
    <row r="76" s="774" customFormat="1" ht="15.75"/>
    <row r="77" s="774" customFormat="1" ht="15.75"/>
    <row r="78" s="774" customFormat="1" ht="15.75"/>
    <row r="79" s="774" customFormat="1" ht="15.75"/>
    <row r="80" s="774" customFormat="1" ht="15.75"/>
    <row r="81" s="774" customFormat="1" ht="15.75"/>
    <row r="82" s="774" customFormat="1" ht="15.75"/>
    <row r="83" s="774" customFormat="1" ht="15.75"/>
    <row r="84" s="774" customFormat="1" ht="15.75"/>
  </sheetData>
  <sheetProtection/>
  <mergeCells count="6">
    <mergeCell ref="A2:H2"/>
    <mergeCell ref="D3:H3"/>
    <mergeCell ref="D4:H4"/>
    <mergeCell ref="A4:A16"/>
    <mergeCell ref="B4:B6"/>
    <mergeCell ref="C4:C5"/>
  </mergeCells>
  <printOptions horizontalCentered="1"/>
  <pageMargins left="0.7868055555555555" right="0.7868055555555555" top="0.9444444444444444" bottom="0.7479166666666667" header="0.3145833333333333" footer="0.5118055555555555"/>
  <pageSetup firstPageNumber="28" useFirstPageNumber="1" horizontalDpi="600" verticalDpi="600" orientation="portrait" paperSize="9"/>
  <headerFooter scaleWithDoc="0" alignWithMargins="0">
    <oddFooter>&amp;C&amp;"Times New Roman"&amp;12—&amp;P—</oddFooter>
  </headerFooter>
</worksheet>
</file>

<file path=xl/worksheets/sheet6.xml><?xml version="1.0" encoding="utf-8"?>
<worksheet xmlns="http://schemas.openxmlformats.org/spreadsheetml/2006/main" xmlns:r="http://schemas.openxmlformats.org/officeDocument/2006/relationships">
  <dimension ref="A1:D11"/>
  <sheetViews>
    <sheetView zoomScaleSheetLayoutView="100" workbookViewId="0" topLeftCell="A1">
      <selection activeCell="F11" sqref="F11"/>
    </sheetView>
  </sheetViews>
  <sheetFormatPr defaultColWidth="10.00390625" defaultRowHeight="15" customHeight="1"/>
  <cols>
    <col min="1" max="1" width="22.50390625" style="328" customWidth="1"/>
    <col min="2" max="2" width="28.00390625" style="328" customWidth="1"/>
    <col min="3" max="3" width="30.50390625" style="328" customWidth="1"/>
    <col min="4" max="4" width="9.75390625" style="328" customWidth="1"/>
    <col min="5" max="16384" width="10.00390625" style="328" customWidth="1"/>
  </cols>
  <sheetData>
    <row r="1" s="329" customFormat="1" ht="27.75" customHeight="1">
      <c r="A1" s="302" t="s">
        <v>663</v>
      </c>
    </row>
    <row r="2" spans="1:3" s="328" customFormat="1" ht="27" customHeight="1">
      <c r="A2" s="771" t="s">
        <v>664</v>
      </c>
      <c r="B2" s="632"/>
      <c r="C2" s="632"/>
    </row>
    <row r="3" spans="1:3" s="328" customFormat="1" ht="21" customHeight="1">
      <c r="A3" s="772" t="s">
        <v>665</v>
      </c>
      <c r="B3" s="451"/>
      <c r="C3" s="451"/>
    </row>
    <row r="4" spans="1:3" s="328" customFormat="1" ht="24" customHeight="1">
      <c r="A4" s="334" t="s">
        <v>666</v>
      </c>
      <c r="B4" s="339" t="s">
        <v>667</v>
      </c>
      <c r="C4" s="339"/>
    </row>
    <row r="5" spans="1:3" s="328" customFormat="1" ht="24" customHeight="1">
      <c r="A5" s="337"/>
      <c r="B5" s="339" t="s">
        <v>668</v>
      </c>
      <c r="C5" s="339" t="s">
        <v>669</v>
      </c>
    </row>
    <row r="6" spans="1:3" s="328" customFormat="1" ht="33.75" customHeight="1">
      <c r="A6" s="340" t="s">
        <v>670</v>
      </c>
      <c r="B6" s="164">
        <v>1031618.2</v>
      </c>
      <c r="C6" s="164">
        <v>1159971</v>
      </c>
    </row>
    <row r="7" spans="1:3" s="328" customFormat="1" ht="33.75" customHeight="1">
      <c r="A7" s="340" t="s">
        <v>671</v>
      </c>
      <c r="B7" s="164">
        <v>195864</v>
      </c>
      <c r="C7" s="164">
        <v>250382</v>
      </c>
    </row>
    <row r="8" spans="1:3" s="328" customFormat="1" ht="33.75" customHeight="1">
      <c r="A8" s="340" t="s">
        <v>672</v>
      </c>
      <c r="B8" s="164">
        <v>220431</v>
      </c>
      <c r="C8" s="164">
        <v>231798</v>
      </c>
    </row>
    <row r="9" spans="1:3" s="328" customFormat="1" ht="33.75" customHeight="1">
      <c r="A9" s="340" t="s">
        <v>673</v>
      </c>
      <c r="B9" s="164">
        <v>263694.1</v>
      </c>
      <c r="C9" s="164">
        <v>289998</v>
      </c>
    </row>
    <row r="10" spans="1:3" s="328" customFormat="1" ht="33.75" customHeight="1">
      <c r="A10" s="340" t="s">
        <v>674</v>
      </c>
      <c r="B10" s="164">
        <v>351629</v>
      </c>
      <c r="C10" s="164">
        <v>387793</v>
      </c>
    </row>
    <row r="11" spans="1:4" s="328" customFormat="1" ht="408.75" customHeight="1">
      <c r="A11" s="635" t="s">
        <v>675</v>
      </c>
      <c r="B11" s="636"/>
      <c r="C11" s="636"/>
      <c r="D11" s="773"/>
    </row>
  </sheetData>
  <sheetProtection/>
  <mergeCells count="5">
    <mergeCell ref="A2:C2"/>
    <mergeCell ref="A3:C3"/>
    <mergeCell ref="B4:C4"/>
    <mergeCell ref="A11:C11"/>
    <mergeCell ref="A4:A5"/>
  </mergeCells>
  <printOptions horizontalCentered="1"/>
  <pageMargins left="0.9048611111111111" right="0.9048611111111111" top="0.9444444444444444" bottom="0.7479166666666667" header="0.3145833333333333" footer="0.5118055555555555"/>
  <pageSetup firstPageNumber="27" useFirstPageNumber="1" horizontalDpi="600" verticalDpi="600" orientation="portrait" paperSize="9"/>
  <headerFooter scaleWithDoc="0" alignWithMargins="0">
    <oddFooter>&amp;C&amp;"Times New Roman"&amp;12— &amp;P —</oddFooter>
  </headerFooter>
</worksheet>
</file>

<file path=xl/worksheets/sheet7.xml><?xml version="1.0" encoding="utf-8"?>
<worksheet xmlns="http://schemas.openxmlformats.org/spreadsheetml/2006/main" xmlns:r="http://schemas.openxmlformats.org/officeDocument/2006/relationships">
  <dimension ref="A1:L27"/>
  <sheetViews>
    <sheetView zoomScaleSheetLayoutView="100" workbookViewId="0" topLeftCell="A1">
      <selection activeCell="F12" sqref="F12"/>
    </sheetView>
  </sheetViews>
  <sheetFormatPr defaultColWidth="9.00390625" defaultRowHeight="13.5"/>
  <cols>
    <col min="1" max="1" width="27.375" style="755" customWidth="1"/>
    <col min="2" max="2" width="28.75390625" style="755" customWidth="1"/>
    <col min="3" max="3" width="35.375" style="755" customWidth="1"/>
    <col min="4" max="7" width="14.25390625" style="755" customWidth="1"/>
    <col min="8" max="12" width="10.625" style="755" customWidth="1"/>
    <col min="13" max="16384" width="9.00390625" style="755" customWidth="1"/>
  </cols>
  <sheetData>
    <row r="1" s="755" customFormat="1" ht="15.75">
      <c r="A1" s="756" t="s">
        <v>676</v>
      </c>
    </row>
    <row r="2" spans="1:12" s="755" customFormat="1" ht="21.75">
      <c r="A2" s="757" t="s">
        <v>677</v>
      </c>
      <c r="B2" s="757"/>
      <c r="C2" s="757"/>
      <c r="D2" s="758"/>
      <c r="E2" s="758"/>
      <c r="F2" s="758"/>
      <c r="G2" s="758"/>
      <c r="H2" s="758"/>
      <c r="I2" s="758"/>
      <c r="J2" s="758"/>
      <c r="K2" s="758"/>
      <c r="L2" s="758"/>
    </row>
    <row r="3" spans="1:12" s="755" customFormat="1" ht="21.75">
      <c r="A3" s="757"/>
      <c r="B3" s="757"/>
      <c r="C3" s="757"/>
      <c r="D3" s="758"/>
      <c r="E3" s="758"/>
      <c r="F3" s="758"/>
      <c r="G3" s="758"/>
      <c r="H3" s="758"/>
      <c r="I3" s="758"/>
      <c r="J3" s="758"/>
      <c r="K3" s="758"/>
      <c r="L3" s="758"/>
    </row>
    <row r="4" s="755" customFormat="1" ht="13.5">
      <c r="C4" s="759" t="s">
        <v>2</v>
      </c>
    </row>
    <row r="5" spans="1:3" ht="24.75" customHeight="1">
      <c r="A5" s="760" t="s">
        <v>678</v>
      </c>
      <c r="B5" s="760" t="s">
        <v>679</v>
      </c>
      <c r="C5" s="760" t="s">
        <v>680</v>
      </c>
    </row>
    <row r="6" spans="1:3" ht="24.75" customHeight="1">
      <c r="A6" s="761" t="s">
        <v>681</v>
      </c>
      <c r="B6" s="762">
        <f>B7+B14</f>
        <v>308514.28</v>
      </c>
      <c r="C6" s="762">
        <f>C7+C14</f>
        <v>81587.75</v>
      </c>
    </row>
    <row r="7" spans="1:3" ht="29.25">
      <c r="A7" s="763" t="s">
        <v>682</v>
      </c>
      <c r="B7" s="762">
        <f>B8+B11</f>
        <v>237746</v>
      </c>
      <c r="C7" s="762">
        <f>C8+C11</f>
        <v>57355</v>
      </c>
    </row>
    <row r="8" spans="1:3" ht="24.75" customHeight="1">
      <c r="A8" s="764" t="s">
        <v>683</v>
      </c>
      <c r="B8" s="765">
        <v>88088</v>
      </c>
      <c r="C8" s="766">
        <v>19710</v>
      </c>
    </row>
    <row r="9" spans="1:3" ht="24.75" customHeight="1">
      <c r="A9" s="764" t="s">
        <v>684</v>
      </c>
      <c r="B9" s="765">
        <v>50334</v>
      </c>
      <c r="C9" s="766">
        <v>2826</v>
      </c>
    </row>
    <row r="10" spans="1:3" ht="24.75" customHeight="1">
      <c r="A10" s="764" t="s">
        <v>685</v>
      </c>
      <c r="B10" s="765">
        <f>B8-B9</f>
        <v>37754</v>
      </c>
      <c r="C10" s="765">
        <f>C8-C9</f>
        <v>16884</v>
      </c>
    </row>
    <row r="11" spans="1:3" ht="24.75" customHeight="1">
      <c r="A11" s="764" t="s">
        <v>686</v>
      </c>
      <c r="B11" s="765">
        <v>149658</v>
      </c>
      <c r="C11" s="766">
        <v>37645</v>
      </c>
    </row>
    <row r="12" spans="1:3" ht="24.75" customHeight="1">
      <c r="A12" s="764" t="s">
        <v>684</v>
      </c>
      <c r="B12" s="765">
        <v>99974</v>
      </c>
      <c r="C12" s="766">
        <v>17091</v>
      </c>
    </row>
    <row r="13" spans="1:3" ht="24.75" customHeight="1">
      <c r="A13" s="764" t="s">
        <v>687</v>
      </c>
      <c r="B13" s="765">
        <f>B11-B12</f>
        <v>49684</v>
      </c>
      <c r="C13" s="765">
        <f>C11-C12</f>
        <v>20554</v>
      </c>
    </row>
    <row r="14" spans="1:3" ht="24.75" customHeight="1">
      <c r="A14" s="763" t="s">
        <v>688</v>
      </c>
      <c r="B14" s="765">
        <f>B15+B16</f>
        <v>70768.28</v>
      </c>
      <c r="C14" s="765">
        <f>C15+C16</f>
        <v>24232.75</v>
      </c>
    </row>
    <row r="15" spans="1:3" ht="24.75" customHeight="1">
      <c r="A15" s="764" t="s">
        <v>683</v>
      </c>
      <c r="B15" s="765">
        <v>33428.28</v>
      </c>
      <c r="C15" s="765">
        <v>6701</v>
      </c>
    </row>
    <row r="16" spans="1:3" ht="24.75" customHeight="1">
      <c r="A16" s="764" t="s">
        <v>686</v>
      </c>
      <c r="B16" s="765">
        <v>37340</v>
      </c>
      <c r="C16" s="766">
        <v>17531.75</v>
      </c>
    </row>
    <row r="17" spans="1:3" ht="24.75" customHeight="1">
      <c r="A17" s="767" t="s">
        <v>681</v>
      </c>
      <c r="B17" s="768">
        <f>B18+B25</f>
        <v>308514.28</v>
      </c>
      <c r="C17" s="768">
        <f>C18+C25</f>
        <v>81587.75</v>
      </c>
    </row>
    <row r="18" spans="1:3" ht="24.75" customHeight="1">
      <c r="A18" s="769" t="s">
        <v>689</v>
      </c>
      <c r="B18" s="768">
        <f>B19+B22</f>
        <v>237746</v>
      </c>
      <c r="C18" s="768">
        <f>C19+C22</f>
        <v>57355</v>
      </c>
    </row>
    <row r="19" spans="1:3" ht="24.75" customHeight="1">
      <c r="A19" s="770" t="s">
        <v>683</v>
      </c>
      <c r="B19" s="765">
        <v>88088</v>
      </c>
      <c r="C19" s="766">
        <v>19710</v>
      </c>
    </row>
    <row r="20" spans="1:3" ht="24.75" customHeight="1">
      <c r="A20" s="770" t="s">
        <v>684</v>
      </c>
      <c r="B20" s="765">
        <v>50334</v>
      </c>
      <c r="C20" s="766">
        <v>2826</v>
      </c>
    </row>
    <row r="21" spans="1:3" ht="24.75" customHeight="1">
      <c r="A21" s="770" t="s">
        <v>685</v>
      </c>
      <c r="B21" s="765">
        <f>B19-B20</f>
        <v>37754</v>
      </c>
      <c r="C21" s="765">
        <f>C19-C20</f>
        <v>16884</v>
      </c>
    </row>
    <row r="22" spans="1:3" ht="24.75" customHeight="1">
      <c r="A22" s="770" t="s">
        <v>686</v>
      </c>
      <c r="B22" s="765">
        <v>149658</v>
      </c>
      <c r="C22" s="766">
        <v>37645</v>
      </c>
    </row>
    <row r="23" spans="1:3" ht="24.75" customHeight="1">
      <c r="A23" s="770" t="s">
        <v>684</v>
      </c>
      <c r="B23" s="765">
        <v>99974</v>
      </c>
      <c r="C23" s="766">
        <v>17091</v>
      </c>
    </row>
    <row r="24" spans="1:3" ht="24.75" customHeight="1">
      <c r="A24" s="770" t="s">
        <v>687</v>
      </c>
      <c r="B24" s="765">
        <f>B22-B23</f>
        <v>49684</v>
      </c>
      <c r="C24" s="765">
        <f>C22-C23</f>
        <v>20554</v>
      </c>
    </row>
    <row r="25" spans="1:3" ht="24.75" customHeight="1">
      <c r="A25" s="769" t="s">
        <v>690</v>
      </c>
      <c r="B25" s="765">
        <f>B26+B27</f>
        <v>70768.28</v>
      </c>
      <c r="C25" s="765">
        <f>C26+C27</f>
        <v>24232.75</v>
      </c>
    </row>
    <row r="26" spans="1:3" ht="24.75" customHeight="1">
      <c r="A26" s="770" t="s">
        <v>683</v>
      </c>
      <c r="B26" s="765">
        <v>33428.28</v>
      </c>
      <c r="C26" s="765">
        <v>6701</v>
      </c>
    </row>
    <row r="27" spans="1:3" ht="24.75" customHeight="1">
      <c r="A27" s="770" t="s">
        <v>686</v>
      </c>
      <c r="B27" s="765">
        <v>37340</v>
      </c>
      <c r="C27" s="766">
        <v>17531.75</v>
      </c>
    </row>
  </sheetData>
  <sheetProtection/>
  <mergeCells count="1">
    <mergeCell ref="A2:C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32"/>
  <sheetViews>
    <sheetView showZeros="0" zoomScaleSheetLayoutView="100" workbookViewId="0" topLeftCell="A1">
      <pane ySplit="4" topLeftCell="A9" activePane="bottomLeft" state="frozen"/>
      <selection pane="bottomLeft" activeCell="C53" sqref="C53"/>
    </sheetView>
  </sheetViews>
  <sheetFormatPr defaultColWidth="9.00390625" defaultRowHeight="13.5" customHeight="1"/>
  <cols>
    <col min="1" max="1" width="17.75390625" style="730" customWidth="1"/>
    <col min="2" max="2" width="51.00390625" style="730" customWidth="1"/>
    <col min="3" max="3" width="12.75390625" style="730" customWidth="1"/>
    <col min="4" max="16384" width="9.00390625" style="730" customWidth="1"/>
  </cols>
  <sheetData>
    <row r="1" spans="1:3" s="725" customFormat="1" ht="19.5" customHeight="1">
      <c r="A1" s="731" t="s">
        <v>691</v>
      </c>
      <c r="B1" s="732"/>
      <c r="C1" s="732"/>
    </row>
    <row r="2" spans="1:4" ht="39.75" customHeight="1">
      <c r="A2" s="733" t="s">
        <v>692</v>
      </c>
      <c r="B2" s="734"/>
      <c r="C2" s="734"/>
      <c r="D2" s="735"/>
    </row>
    <row r="3" spans="1:4" s="726" customFormat="1" ht="18" customHeight="1">
      <c r="A3" s="736"/>
      <c r="B3" s="736"/>
      <c r="C3" s="737" t="s">
        <v>693</v>
      </c>
      <c r="D3" s="738"/>
    </row>
    <row r="4" spans="1:4" s="727" customFormat="1" ht="19.5" customHeight="1">
      <c r="A4" s="739" t="s">
        <v>44</v>
      </c>
      <c r="B4" s="739" t="s">
        <v>45</v>
      </c>
      <c r="C4" s="740" t="s">
        <v>5</v>
      </c>
      <c r="D4" s="741"/>
    </row>
    <row r="5" spans="1:4" s="728" customFormat="1" ht="19.5" customHeight="1">
      <c r="A5" s="742">
        <v>10301</v>
      </c>
      <c r="B5" s="743" t="s">
        <v>694</v>
      </c>
      <c r="C5" s="744">
        <f>SUM(C6:C22)</f>
        <v>283059</v>
      </c>
      <c r="D5" s="745"/>
    </row>
    <row r="6" spans="1:4" s="728" customFormat="1" ht="19.5" customHeight="1">
      <c r="A6" s="746">
        <v>1030102</v>
      </c>
      <c r="B6" s="747" t="s">
        <v>695</v>
      </c>
      <c r="C6" s="748">
        <v>0</v>
      </c>
      <c r="D6" s="745"/>
    </row>
    <row r="7" spans="1:4" s="728" customFormat="1" ht="19.5" customHeight="1">
      <c r="A7" s="746">
        <v>1030115</v>
      </c>
      <c r="B7" s="747" t="s">
        <v>696</v>
      </c>
      <c r="C7" s="748">
        <v>0</v>
      </c>
      <c r="D7" s="745"/>
    </row>
    <row r="8" spans="1:4" s="728" customFormat="1" ht="19.5" customHeight="1">
      <c r="A8" s="746">
        <v>1030129</v>
      </c>
      <c r="B8" s="747" t="s">
        <v>697</v>
      </c>
      <c r="C8" s="749">
        <v>0</v>
      </c>
      <c r="D8" s="745"/>
    </row>
    <row r="9" spans="1:4" s="728" customFormat="1" ht="19.5" customHeight="1">
      <c r="A9" s="746">
        <v>1030146</v>
      </c>
      <c r="B9" s="747" t="s">
        <v>698</v>
      </c>
      <c r="C9" s="749">
        <v>0</v>
      </c>
      <c r="D9" s="745"/>
    </row>
    <row r="10" spans="1:4" s="728" customFormat="1" ht="19.5" customHeight="1">
      <c r="A10" s="746">
        <v>1030147</v>
      </c>
      <c r="B10" s="747" t="s">
        <v>699</v>
      </c>
      <c r="C10" s="749">
        <v>0</v>
      </c>
      <c r="D10" s="745"/>
    </row>
    <row r="11" spans="1:4" s="728" customFormat="1" ht="19.5" customHeight="1">
      <c r="A11" s="746">
        <v>1030148</v>
      </c>
      <c r="B11" s="747" t="s">
        <v>700</v>
      </c>
      <c r="C11" s="749">
        <v>233834</v>
      </c>
      <c r="D11" s="745"/>
    </row>
    <row r="12" spans="1:4" s="728" customFormat="1" ht="19.5" customHeight="1">
      <c r="A12" s="746">
        <v>1030150</v>
      </c>
      <c r="B12" s="747" t="s">
        <v>701</v>
      </c>
      <c r="C12" s="749">
        <v>0</v>
      </c>
      <c r="D12" s="745"/>
    </row>
    <row r="13" spans="1:4" s="728" customFormat="1" ht="19.5" customHeight="1">
      <c r="A13" s="746">
        <v>1030155</v>
      </c>
      <c r="B13" s="747" t="s">
        <v>702</v>
      </c>
      <c r="C13" s="749">
        <v>0</v>
      </c>
      <c r="D13" s="745"/>
    </row>
    <row r="14" spans="1:4" s="728" customFormat="1" ht="19.5" customHeight="1">
      <c r="A14" s="746">
        <v>1030156</v>
      </c>
      <c r="B14" s="747" t="s">
        <v>703</v>
      </c>
      <c r="C14" s="749">
        <v>11092</v>
      </c>
      <c r="D14" s="745"/>
    </row>
    <row r="15" spans="1:4" s="728" customFormat="1" ht="19.5" customHeight="1">
      <c r="A15" s="746">
        <v>1030157</v>
      </c>
      <c r="B15" s="747" t="s">
        <v>704</v>
      </c>
      <c r="C15" s="749">
        <v>0</v>
      </c>
      <c r="D15" s="745"/>
    </row>
    <row r="16" spans="1:4" s="729" customFormat="1" ht="19.5" customHeight="1">
      <c r="A16" s="746">
        <v>1030158</v>
      </c>
      <c r="B16" s="747" t="s">
        <v>705</v>
      </c>
      <c r="C16" s="749">
        <v>0</v>
      </c>
      <c r="D16" s="750"/>
    </row>
    <row r="17" spans="1:4" s="729" customFormat="1" ht="19.5" customHeight="1">
      <c r="A17" s="751">
        <v>1030159</v>
      </c>
      <c r="B17" s="747" t="s">
        <v>706</v>
      </c>
      <c r="C17" s="749">
        <v>0</v>
      </c>
      <c r="D17" s="750"/>
    </row>
    <row r="18" spans="1:4" s="729" customFormat="1" ht="19.5" customHeight="1">
      <c r="A18" s="751">
        <v>1030178</v>
      </c>
      <c r="B18" s="747" t="s">
        <v>707</v>
      </c>
      <c r="C18" s="749">
        <v>4734</v>
      </c>
      <c r="D18" s="750"/>
    </row>
    <row r="19" spans="1:4" s="729" customFormat="1" ht="21" customHeight="1">
      <c r="A19" s="751">
        <v>1030180</v>
      </c>
      <c r="B19" s="747" t="s">
        <v>708</v>
      </c>
      <c r="C19" s="749">
        <v>0</v>
      </c>
      <c r="D19" s="750"/>
    </row>
    <row r="20" spans="1:4" s="729" customFormat="1" ht="19.5" customHeight="1">
      <c r="A20" s="746">
        <v>1030199</v>
      </c>
      <c r="B20" s="747" t="s">
        <v>709</v>
      </c>
      <c r="C20" s="749">
        <v>0</v>
      </c>
      <c r="D20" s="750"/>
    </row>
    <row r="21" spans="1:4" s="729" customFormat="1" ht="19.5" customHeight="1">
      <c r="A21" s="746">
        <v>1031006</v>
      </c>
      <c r="B21" s="747" t="s">
        <v>710</v>
      </c>
      <c r="C21" s="749">
        <v>26530</v>
      </c>
      <c r="D21" s="750"/>
    </row>
    <row r="22" spans="1:4" s="729" customFormat="1" ht="21" customHeight="1">
      <c r="A22" s="746">
        <v>1031099</v>
      </c>
      <c r="B22" s="747" t="s">
        <v>711</v>
      </c>
      <c r="C22" s="749">
        <v>6869</v>
      </c>
      <c r="D22" s="750"/>
    </row>
    <row r="23" spans="1:4" s="729" customFormat="1" ht="19.5" customHeight="1">
      <c r="A23" s="752">
        <v>110</v>
      </c>
      <c r="B23" s="743" t="s">
        <v>712</v>
      </c>
      <c r="C23" s="744">
        <f>C24+C27+C29+C31</f>
        <v>651177</v>
      </c>
      <c r="D23" s="750"/>
    </row>
    <row r="24" spans="1:4" s="729" customFormat="1" ht="21.75" customHeight="1">
      <c r="A24" s="746">
        <v>11004</v>
      </c>
      <c r="B24" s="753" t="s">
        <v>713</v>
      </c>
      <c r="C24" s="748">
        <v>19331</v>
      </c>
      <c r="D24" s="750"/>
    </row>
    <row r="25" spans="1:4" s="729" customFormat="1" ht="21.75" customHeight="1">
      <c r="A25" s="746">
        <v>1100401</v>
      </c>
      <c r="B25" s="753" t="s">
        <v>714</v>
      </c>
      <c r="C25" s="748">
        <v>19331</v>
      </c>
      <c r="D25" s="750"/>
    </row>
    <row r="26" spans="1:4" s="729" customFormat="1" ht="21.75" customHeight="1">
      <c r="A26" s="746">
        <v>1100402</v>
      </c>
      <c r="B26" s="753" t="s">
        <v>715</v>
      </c>
      <c r="C26" s="749">
        <v>0</v>
      </c>
      <c r="D26" s="750"/>
    </row>
    <row r="27" spans="1:4" s="729" customFormat="1" ht="21.75" customHeight="1">
      <c r="A27" s="746">
        <v>11011</v>
      </c>
      <c r="B27" s="753" t="s">
        <v>716</v>
      </c>
      <c r="C27" s="749">
        <v>446174</v>
      </c>
      <c r="D27" s="750"/>
    </row>
    <row r="28" spans="1:4" s="729" customFormat="1" ht="21.75" customHeight="1">
      <c r="A28" s="746">
        <v>1101102</v>
      </c>
      <c r="B28" s="753" t="s">
        <v>717</v>
      </c>
      <c r="C28" s="749">
        <v>446174</v>
      </c>
      <c r="D28" s="750"/>
    </row>
    <row r="29" spans="1:4" s="729" customFormat="1" ht="21.75" customHeight="1">
      <c r="A29" s="746">
        <v>11008</v>
      </c>
      <c r="B29" s="753" t="s">
        <v>718</v>
      </c>
      <c r="C29" s="749">
        <v>180210</v>
      </c>
      <c r="D29" s="750"/>
    </row>
    <row r="30" spans="1:4" s="729" customFormat="1" ht="21.75" customHeight="1">
      <c r="A30" s="746">
        <v>1100802</v>
      </c>
      <c r="B30" s="753" t="s">
        <v>719</v>
      </c>
      <c r="C30" s="749">
        <v>180210</v>
      </c>
      <c r="D30" s="750"/>
    </row>
    <row r="31" spans="1:4" s="729" customFormat="1" ht="21.75" customHeight="1">
      <c r="A31" s="746">
        <v>11009</v>
      </c>
      <c r="B31" s="753" t="s">
        <v>720</v>
      </c>
      <c r="C31" s="749">
        <v>5462</v>
      </c>
      <c r="D31" s="750"/>
    </row>
    <row r="32" spans="1:4" s="729" customFormat="1" ht="21.75" customHeight="1">
      <c r="A32" s="746"/>
      <c r="B32" s="754" t="s">
        <v>721</v>
      </c>
      <c r="C32" s="744">
        <f>C23+C5</f>
        <v>934236</v>
      </c>
      <c r="D32" s="750"/>
    </row>
  </sheetData>
  <sheetProtection/>
  <mergeCells count="1">
    <mergeCell ref="A2:C2"/>
  </mergeCells>
  <printOptions horizontalCentered="1"/>
  <pageMargins left="0.9048611111111111" right="0.9048611111111111" top="0.9444444444444444" bottom="0.7479166666666667" header="0.3145833333333333" footer="0.5118055555555555"/>
  <pageSetup firstPageNumber="29" useFirstPageNumber="1" horizontalDpi="600" verticalDpi="600" orientation="portrait" paperSize="9"/>
  <headerFooter scaleWithDoc="0" alignWithMargins="0">
    <oddFooter>&amp;C&amp;"Times New Roman"&amp;12— &amp;P —</oddFooter>
  </headerFooter>
</worksheet>
</file>

<file path=xl/worksheets/sheet9.xml><?xml version="1.0" encoding="utf-8"?>
<worksheet xmlns="http://schemas.openxmlformats.org/spreadsheetml/2006/main" xmlns:r="http://schemas.openxmlformats.org/officeDocument/2006/relationships">
  <dimension ref="A1:C25"/>
  <sheetViews>
    <sheetView showZeros="0" zoomScaleSheetLayoutView="100" workbookViewId="0" topLeftCell="A1">
      <selection activeCell="C53" sqref="C53"/>
    </sheetView>
  </sheetViews>
  <sheetFormatPr defaultColWidth="9.125" defaultRowHeight="15" customHeight="1"/>
  <cols>
    <col min="1" max="1" width="12.125" style="343" customWidth="1"/>
    <col min="2" max="2" width="52.875" style="343" customWidth="1"/>
    <col min="3" max="3" width="15.625" style="700" customWidth="1"/>
    <col min="4" max="243" width="9.125" style="343" customWidth="1"/>
    <col min="244" max="16384" width="9.125" style="343" customWidth="1"/>
  </cols>
  <sheetData>
    <row r="1" spans="1:3" s="696" customFormat="1" ht="24.75" customHeight="1">
      <c r="A1" s="701" t="s">
        <v>722</v>
      </c>
      <c r="B1" s="702"/>
      <c r="C1" s="703"/>
    </row>
    <row r="2" spans="1:3" s="697" customFormat="1" ht="25.5">
      <c r="A2" s="704" t="s">
        <v>723</v>
      </c>
      <c r="B2" s="705"/>
      <c r="C2" s="705"/>
    </row>
    <row r="3" spans="1:3" s="698" customFormat="1" ht="27" customHeight="1">
      <c r="A3" s="706"/>
      <c r="B3" s="706"/>
      <c r="C3" s="707" t="s">
        <v>724</v>
      </c>
    </row>
    <row r="4" spans="1:3" s="642" customFormat="1" ht="25.5" customHeight="1">
      <c r="A4" s="708" t="s">
        <v>44</v>
      </c>
      <c r="B4" s="708" t="s">
        <v>45</v>
      </c>
      <c r="C4" s="709" t="s">
        <v>5</v>
      </c>
    </row>
    <row r="5" spans="1:3" s="643" customFormat="1" ht="25.5" customHeight="1">
      <c r="A5" s="710"/>
      <c r="B5" s="711" t="s">
        <v>725</v>
      </c>
      <c r="C5" s="712">
        <f>SUM(C6:C16)</f>
        <v>660987.52</v>
      </c>
    </row>
    <row r="6" spans="1:3" s="643" customFormat="1" ht="25.5" customHeight="1">
      <c r="A6" s="713">
        <v>207</v>
      </c>
      <c r="B6" s="714" t="s">
        <v>726</v>
      </c>
      <c r="C6" s="715">
        <v>195</v>
      </c>
    </row>
    <row r="7" spans="1:3" s="643" customFormat="1" ht="25.5" customHeight="1">
      <c r="A7" s="713">
        <v>208</v>
      </c>
      <c r="B7" s="714" t="s">
        <v>727</v>
      </c>
      <c r="C7" s="715">
        <v>12355</v>
      </c>
    </row>
    <row r="8" spans="1:3" s="643" customFormat="1" ht="25.5" customHeight="1">
      <c r="A8" s="713">
        <v>211</v>
      </c>
      <c r="B8" s="714" t="s">
        <v>728</v>
      </c>
      <c r="C8" s="716">
        <v>0</v>
      </c>
    </row>
    <row r="9" spans="1:3" s="643" customFormat="1" ht="25.5" customHeight="1">
      <c r="A9" s="713">
        <v>212</v>
      </c>
      <c r="B9" s="714" t="s">
        <v>729</v>
      </c>
      <c r="C9" s="716">
        <v>263449</v>
      </c>
    </row>
    <row r="10" spans="1:3" s="643" customFormat="1" ht="25.5" customHeight="1">
      <c r="A10" s="713">
        <v>213</v>
      </c>
      <c r="B10" s="714" t="s">
        <v>730</v>
      </c>
      <c r="C10" s="716">
        <v>2267</v>
      </c>
    </row>
    <row r="11" spans="1:3" s="643" customFormat="1" ht="25.5" customHeight="1">
      <c r="A11" s="713">
        <v>214</v>
      </c>
      <c r="B11" s="714" t="s">
        <v>731</v>
      </c>
      <c r="C11" s="716">
        <v>0</v>
      </c>
    </row>
    <row r="12" spans="1:3" s="643" customFormat="1" ht="25.5" customHeight="1">
      <c r="A12" s="713">
        <v>215</v>
      </c>
      <c r="B12" s="714" t="s">
        <v>732</v>
      </c>
      <c r="C12" s="716">
        <v>0</v>
      </c>
    </row>
    <row r="13" spans="1:3" s="643" customFormat="1" ht="25.5" customHeight="1">
      <c r="A13" s="713">
        <v>229</v>
      </c>
      <c r="B13" s="714" t="s">
        <v>733</v>
      </c>
      <c r="C13" s="716">
        <v>344937.52</v>
      </c>
    </row>
    <row r="14" spans="1:3" s="643" customFormat="1" ht="25.5" customHeight="1">
      <c r="A14" s="713">
        <v>232</v>
      </c>
      <c r="B14" s="717" t="s">
        <v>734</v>
      </c>
      <c r="C14" s="716">
        <v>37338</v>
      </c>
    </row>
    <row r="15" spans="1:3" s="643" customFormat="1" ht="25.5" customHeight="1">
      <c r="A15" s="713">
        <v>233</v>
      </c>
      <c r="B15" s="714" t="s">
        <v>735</v>
      </c>
      <c r="C15" s="716">
        <v>446</v>
      </c>
    </row>
    <row r="16" spans="1:3" s="643" customFormat="1" ht="25.5" customHeight="1">
      <c r="A16" s="713">
        <v>234</v>
      </c>
      <c r="B16" s="714" t="s">
        <v>736</v>
      </c>
      <c r="C16" s="716">
        <v>0</v>
      </c>
    </row>
    <row r="17" spans="1:3" s="645" customFormat="1" ht="25.5" customHeight="1">
      <c r="A17" s="713"/>
      <c r="B17" s="718" t="s">
        <v>71</v>
      </c>
      <c r="C17" s="719">
        <f>C18+C23</f>
        <v>273248</v>
      </c>
    </row>
    <row r="18" spans="1:3" s="645" customFormat="1" ht="25.5" customHeight="1">
      <c r="A18" s="713">
        <v>230</v>
      </c>
      <c r="B18" s="714" t="s">
        <v>72</v>
      </c>
      <c r="C18" s="720">
        <f>SUM(C19:C22)</f>
        <v>123587</v>
      </c>
    </row>
    <row r="19" spans="1:3" s="645" customFormat="1" ht="25.5" customHeight="1">
      <c r="A19" s="713">
        <v>23004</v>
      </c>
      <c r="B19" s="721" t="s">
        <v>737</v>
      </c>
      <c r="C19" s="716">
        <v>0</v>
      </c>
    </row>
    <row r="20" spans="1:3" s="645" customFormat="1" ht="25.5" customHeight="1">
      <c r="A20" s="713">
        <v>23008</v>
      </c>
      <c r="B20" s="721" t="s">
        <v>738</v>
      </c>
      <c r="C20" s="716">
        <v>16074</v>
      </c>
    </row>
    <row r="21" spans="1:3" s="645" customFormat="1" ht="25.5" customHeight="1">
      <c r="A21" s="713">
        <v>23009</v>
      </c>
      <c r="B21" s="721" t="s">
        <v>739</v>
      </c>
      <c r="C21" s="716">
        <v>107513</v>
      </c>
    </row>
    <row r="22" spans="1:3" s="645" customFormat="1" ht="25.5" customHeight="1">
      <c r="A22" s="713">
        <v>23011</v>
      </c>
      <c r="B22" s="721" t="s">
        <v>740</v>
      </c>
      <c r="C22" s="716">
        <v>0</v>
      </c>
    </row>
    <row r="23" spans="1:3" s="645" customFormat="1" ht="25.5" customHeight="1">
      <c r="A23" s="713">
        <v>231</v>
      </c>
      <c r="B23" s="717" t="s">
        <v>76</v>
      </c>
      <c r="C23" s="716">
        <v>149661</v>
      </c>
    </row>
    <row r="24" spans="1:3" s="645" customFormat="1" ht="25.5" customHeight="1">
      <c r="A24" s="710">
        <v>23104</v>
      </c>
      <c r="B24" s="722" t="s">
        <v>741</v>
      </c>
      <c r="C24" s="716">
        <v>149661</v>
      </c>
    </row>
    <row r="25" spans="1:3" s="699" customFormat="1" ht="25.5" customHeight="1">
      <c r="A25" s="713"/>
      <c r="B25" s="723" t="s">
        <v>78</v>
      </c>
      <c r="C25" s="724">
        <f>C17+C5</f>
        <v>934235.52</v>
      </c>
    </row>
  </sheetData>
  <sheetProtection/>
  <mergeCells count="1">
    <mergeCell ref="A2:C2"/>
  </mergeCells>
  <printOptions horizontalCentered="1"/>
  <pageMargins left="0.7868055555555555" right="0.7868055555555555" top="0.9444444444444444" bottom="0.7479166666666667" header="0.3145833333333333" footer="0.5118055555555555"/>
  <pageSetup firstPageNumber="30" useFirstPageNumber="1" horizontalDpi="600" verticalDpi="600" orientation="portrait" paperSize="9"/>
  <headerFooter scaleWithDoc="0" alignWithMargins="0">
    <oddFooter>&amp;C&amp;"Times New Roman"&amp;12— &amp;P —</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ccft</cp:lastModifiedBy>
  <dcterms:created xsi:type="dcterms:W3CDTF">2011-12-31T05:25:47Z</dcterms:created>
  <dcterms:modified xsi:type="dcterms:W3CDTF">2023-03-23T10:17:39Z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AAA8E86EC245481482BE2FE0609EB7E1</vt:lpwstr>
  </property>
  <property fmtid="{D5CDD505-2E9C-101B-9397-08002B2CF9AE}" pid="4" name="KSOReadingLayo">
    <vt:bool>true</vt:bool>
  </property>
  <property fmtid="{D5CDD505-2E9C-101B-9397-08002B2CF9AE}" pid="5" name="퀀_generated_2.-2147483648">
    <vt:i4>2052</vt:i4>
  </property>
</Properties>
</file>